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343VO - E\VO - Dobšiná_DZI-ZMS\01.1.2_príloha k SP_zmluva_Dobšiná_DZI-MS\"/>
    </mc:Choice>
  </mc:AlternateContent>
  <xr:revisionPtr revIDLastSave="0" documentId="13_ncr:1_{1DB4F144-8741-4297-9A89-742E465046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C 1 - Rekonštrukcia Mi..." sheetId="1" r:id="rId1"/>
  </sheets>
  <externalReferences>
    <externalReference r:id="rId2"/>
  </externalReferences>
  <definedNames>
    <definedName name="_xlnm._FilterDatabase" localSheetId="0" hidden="1">'FC 1 - Rekonštrukcia Mi...'!$C$135:$K$208</definedName>
    <definedName name="_xlnm.Print_Titles" localSheetId="0">'FC 1 - Rekonštrukcia Mi...'!$135:$135</definedName>
    <definedName name="_xlnm.Print_Area" localSheetId="0">'FC 1 - Rekonštrukcia Mi...'!$C$4:$J$76,'FC 1 - Rekonštrukcia Mi...'!$C$82:$J$117,'FC 1 - Rekonštrukcia Mi...'!$C$123:$J$208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J14" i="1"/>
  <c r="E15" i="1"/>
  <c r="F91" i="1" s="1"/>
  <c r="J15" i="1"/>
  <c r="J17" i="1"/>
  <c r="E18" i="1"/>
  <c r="F133" i="1" s="1"/>
  <c r="J18" i="1"/>
  <c r="J20" i="1"/>
  <c r="E21" i="1"/>
  <c r="J21" i="1"/>
  <c r="J23" i="1"/>
  <c r="E24" i="1"/>
  <c r="J92" i="1" s="1"/>
  <c r="J24" i="1"/>
  <c r="J37" i="1"/>
  <c r="J38" i="1"/>
  <c r="J39" i="1"/>
  <c r="E85" i="1"/>
  <c r="E87" i="1"/>
  <c r="F89" i="1"/>
  <c r="J91" i="1"/>
  <c r="F92" i="1"/>
  <c r="BE110" i="1"/>
  <c r="BF110" i="1"/>
  <c r="BG110" i="1"/>
  <c r="BH110" i="1"/>
  <c r="BI110" i="1"/>
  <c r="BE111" i="1"/>
  <c r="BF111" i="1"/>
  <c r="BG111" i="1"/>
  <c r="BH111" i="1"/>
  <c r="BI111" i="1"/>
  <c r="BE112" i="1"/>
  <c r="BF112" i="1"/>
  <c r="BG112" i="1"/>
  <c r="BH112" i="1"/>
  <c r="BI112" i="1"/>
  <c r="BE113" i="1"/>
  <c r="BF113" i="1"/>
  <c r="BG113" i="1"/>
  <c r="BH113" i="1"/>
  <c r="BI113" i="1"/>
  <c r="BE114" i="1"/>
  <c r="BF114" i="1"/>
  <c r="BG114" i="1"/>
  <c r="BH114" i="1"/>
  <c r="BI114" i="1"/>
  <c r="BE115" i="1"/>
  <c r="BG115" i="1"/>
  <c r="BH115" i="1"/>
  <c r="BI115" i="1"/>
  <c r="E126" i="1"/>
  <c r="E128" i="1"/>
  <c r="F130" i="1"/>
  <c r="F132" i="1"/>
  <c r="J132" i="1"/>
  <c r="J137" i="1"/>
  <c r="J97" i="1" s="1"/>
  <c r="J139" i="1"/>
  <c r="BF139" i="1" s="1"/>
  <c r="P139" i="1"/>
  <c r="R139" i="1"/>
  <c r="R138" i="1" s="1"/>
  <c r="T139" i="1"/>
  <c r="T138" i="1" s="1"/>
  <c r="BE139" i="1"/>
  <c r="BG139" i="1"/>
  <c r="BH139" i="1"/>
  <c r="BI139" i="1"/>
  <c r="BK139" i="1"/>
  <c r="J140" i="1"/>
  <c r="BF140" i="1" s="1"/>
  <c r="P140" i="1"/>
  <c r="R140" i="1"/>
  <c r="T140" i="1"/>
  <c r="BE140" i="1"/>
  <c r="BG140" i="1"/>
  <c r="BH140" i="1"/>
  <c r="BI140" i="1"/>
  <c r="BK140" i="1"/>
  <c r="R141" i="1"/>
  <c r="J142" i="1"/>
  <c r="BF142" i="1" s="1"/>
  <c r="P142" i="1"/>
  <c r="R142" i="1"/>
  <c r="T142" i="1"/>
  <c r="BE142" i="1"/>
  <c r="BG142" i="1"/>
  <c r="BH142" i="1"/>
  <c r="BI142" i="1"/>
  <c r="BK142" i="1"/>
  <c r="J144" i="1"/>
  <c r="P144" i="1"/>
  <c r="R144" i="1"/>
  <c r="T144" i="1"/>
  <c r="BE144" i="1"/>
  <c r="BF144" i="1"/>
  <c r="BG144" i="1"/>
  <c r="BH144" i="1"/>
  <c r="BI144" i="1"/>
  <c r="BK144" i="1"/>
  <c r="J146" i="1"/>
  <c r="P146" i="1"/>
  <c r="R146" i="1"/>
  <c r="T146" i="1"/>
  <c r="BE146" i="1"/>
  <c r="BF146" i="1"/>
  <c r="BG146" i="1"/>
  <c r="BH146" i="1"/>
  <c r="BI146" i="1"/>
  <c r="BK146" i="1"/>
  <c r="J148" i="1"/>
  <c r="P148" i="1"/>
  <c r="R148" i="1"/>
  <c r="T148" i="1"/>
  <c r="BE148" i="1"/>
  <c r="BF148" i="1"/>
  <c r="BG148" i="1"/>
  <c r="BH148" i="1"/>
  <c r="BI148" i="1"/>
  <c r="BK148" i="1"/>
  <c r="J150" i="1"/>
  <c r="P150" i="1"/>
  <c r="R150" i="1"/>
  <c r="T150" i="1"/>
  <c r="BE150" i="1"/>
  <c r="BF150" i="1"/>
  <c r="BG150" i="1"/>
  <c r="BH150" i="1"/>
  <c r="BI150" i="1"/>
  <c r="BK150" i="1"/>
  <c r="J152" i="1"/>
  <c r="P152" i="1"/>
  <c r="R152" i="1"/>
  <c r="T152" i="1"/>
  <c r="BE152" i="1"/>
  <c r="BF152" i="1"/>
  <c r="BG152" i="1"/>
  <c r="BH152" i="1"/>
  <c r="BI152" i="1"/>
  <c r="BK152" i="1"/>
  <c r="J156" i="1"/>
  <c r="BF156" i="1" s="1"/>
  <c r="P156" i="1"/>
  <c r="P155" i="1" s="1"/>
  <c r="R156" i="1"/>
  <c r="R155" i="1" s="1"/>
  <c r="T156" i="1"/>
  <c r="T155" i="1" s="1"/>
  <c r="BE156" i="1"/>
  <c r="BG156" i="1"/>
  <c r="BH156" i="1"/>
  <c r="BI156" i="1"/>
  <c r="BK156" i="1"/>
  <c r="BK155" i="1" s="1"/>
  <c r="J155" i="1" s="1"/>
  <c r="J100" i="1" s="1"/>
  <c r="R158" i="1"/>
  <c r="J159" i="1"/>
  <c r="P159" i="1"/>
  <c r="R159" i="1"/>
  <c r="T159" i="1"/>
  <c r="BE159" i="1"/>
  <c r="BF159" i="1"/>
  <c r="BG159" i="1"/>
  <c r="BH159" i="1"/>
  <c r="BI159" i="1"/>
  <c r="BK159" i="1"/>
  <c r="J162" i="1"/>
  <c r="P162" i="1"/>
  <c r="R162" i="1"/>
  <c r="T162" i="1"/>
  <c r="BE162" i="1"/>
  <c r="BF162" i="1"/>
  <c r="BG162" i="1"/>
  <c r="BH162" i="1"/>
  <c r="BI162" i="1"/>
  <c r="BK162" i="1"/>
  <c r="J165" i="1"/>
  <c r="P165" i="1"/>
  <c r="R165" i="1"/>
  <c r="T165" i="1"/>
  <c r="BE165" i="1"/>
  <c r="BF165" i="1"/>
  <c r="BG165" i="1"/>
  <c r="BH165" i="1"/>
  <c r="BI165" i="1"/>
  <c r="BK165" i="1"/>
  <c r="J169" i="1"/>
  <c r="BF169" i="1" s="1"/>
  <c r="P169" i="1"/>
  <c r="R169" i="1"/>
  <c r="T169" i="1"/>
  <c r="T168" i="1" s="1"/>
  <c r="BE169" i="1"/>
  <c r="BG169" i="1"/>
  <c r="BH169" i="1"/>
  <c r="BI169" i="1"/>
  <c r="BK169" i="1"/>
  <c r="J171" i="1"/>
  <c r="BF171" i="1" s="1"/>
  <c r="P171" i="1"/>
  <c r="R171" i="1"/>
  <c r="T171" i="1"/>
  <c r="BE171" i="1"/>
  <c r="BG171" i="1"/>
  <c r="BH171" i="1"/>
  <c r="BI171" i="1"/>
  <c r="BK171" i="1"/>
  <c r="J173" i="1"/>
  <c r="P173" i="1"/>
  <c r="R173" i="1"/>
  <c r="T173" i="1"/>
  <c r="BE173" i="1"/>
  <c r="BF173" i="1"/>
  <c r="BG173" i="1"/>
  <c r="BH173" i="1"/>
  <c r="BI173" i="1"/>
  <c r="BK173" i="1"/>
  <c r="J175" i="1"/>
  <c r="BF175" i="1" s="1"/>
  <c r="P175" i="1"/>
  <c r="R175" i="1"/>
  <c r="T175" i="1"/>
  <c r="BE175" i="1"/>
  <c r="BG175" i="1"/>
  <c r="BH175" i="1"/>
  <c r="BI175" i="1"/>
  <c r="BK175" i="1"/>
  <c r="J177" i="1"/>
  <c r="P177" i="1"/>
  <c r="R177" i="1"/>
  <c r="R176" i="1" s="1"/>
  <c r="T177" i="1"/>
  <c r="BE177" i="1"/>
  <c r="BF177" i="1"/>
  <c r="BG177" i="1"/>
  <c r="BH177" i="1"/>
  <c r="BI177" i="1"/>
  <c r="BK177" i="1"/>
  <c r="J179" i="1"/>
  <c r="BF179" i="1" s="1"/>
  <c r="P179" i="1"/>
  <c r="R179" i="1"/>
  <c r="T179" i="1"/>
  <c r="BE179" i="1"/>
  <c r="BG179" i="1"/>
  <c r="BH179" i="1"/>
  <c r="BI179" i="1"/>
  <c r="BK179" i="1"/>
  <c r="J181" i="1"/>
  <c r="P181" i="1"/>
  <c r="R181" i="1"/>
  <c r="T181" i="1"/>
  <c r="BE181" i="1"/>
  <c r="BF181" i="1"/>
  <c r="BG181" i="1"/>
  <c r="BH181" i="1"/>
  <c r="BI181" i="1"/>
  <c r="BK181" i="1"/>
  <c r="J183" i="1"/>
  <c r="P183" i="1"/>
  <c r="R183" i="1"/>
  <c r="T183" i="1"/>
  <c r="BE183" i="1"/>
  <c r="BF183" i="1"/>
  <c r="BG183" i="1"/>
  <c r="BH183" i="1"/>
  <c r="BI183" i="1"/>
  <c r="BK183" i="1"/>
  <c r="J185" i="1"/>
  <c r="P185" i="1"/>
  <c r="R185" i="1"/>
  <c r="T185" i="1"/>
  <c r="BE185" i="1"/>
  <c r="BF185" i="1"/>
  <c r="BG185" i="1"/>
  <c r="BH185" i="1"/>
  <c r="BI185" i="1"/>
  <c r="BK185" i="1"/>
  <c r="J187" i="1"/>
  <c r="P187" i="1"/>
  <c r="R187" i="1"/>
  <c r="T187" i="1"/>
  <c r="BE187" i="1"/>
  <c r="BF187" i="1"/>
  <c r="BG187" i="1"/>
  <c r="BH187" i="1"/>
  <c r="BI187" i="1"/>
  <c r="BK187" i="1"/>
  <c r="J189" i="1"/>
  <c r="P189" i="1"/>
  <c r="R189" i="1"/>
  <c r="T189" i="1"/>
  <c r="BE189" i="1"/>
  <c r="BF189" i="1"/>
  <c r="BG189" i="1"/>
  <c r="BH189" i="1"/>
  <c r="BI189" i="1"/>
  <c r="BK189" i="1"/>
  <c r="J191" i="1"/>
  <c r="BF191" i="1" s="1"/>
  <c r="P191" i="1"/>
  <c r="R191" i="1"/>
  <c r="T191" i="1"/>
  <c r="BE191" i="1"/>
  <c r="BG191" i="1"/>
  <c r="BH191" i="1"/>
  <c r="BI191" i="1"/>
  <c r="BK191" i="1"/>
  <c r="J193" i="1"/>
  <c r="P193" i="1"/>
  <c r="R193" i="1"/>
  <c r="T193" i="1"/>
  <c r="BE193" i="1"/>
  <c r="BF193" i="1"/>
  <c r="BG193" i="1"/>
  <c r="BH193" i="1"/>
  <c r="BI193" i="1"/>
  <c r="BK193" i="1"/>
  <c r="J195" i="1"/>
  <c r="P195" i="1"/>
  <c r="R195" i="1"/>
  <c r="T195" i="1"/>
  <c r="BE195" i="1"/>
  <c r="BF195" i="1"/>
  <c r="BG195" i="1"/>
  <c r="BH195" i="1"/>
  <c r="BI195" i="1"/>
  <c r="BK195" i="1"/>
  <c r="J197" i="1"/>
  <c r="P197" i="1"/>
  <c r="R197" i="1"/>
  <c r="T197" i="1"/>
  <c r="BE197" i="1"/>
  <c r="BF197" i="1"/>
  <c r="BG197" i="1"/>
  <c r="BH197" i="1"/>
  <c r="BI197" i="1"/>
  <c r="BK197" i="1"/>
  <c r="J199" i="1"/>
  <c r="P199" i="1"/>
  <c r="R199" i="1"/>
  <c r="T199" i="1"/>
  <c r="BE199" i="1"/>
  <c r="BF199" i="1"/>
  <c r="BG199" i="1"/>
  <c r="BH199" i="1"/>
  <c r="BI199" i="1"/>
  <c r="BK199" i="1"/>
  <c r="J201" i="1"/>
  <c r="P201" i="1"/>
  <c r="R201" i="1"/>
  <c r="T201" i="1"/>
  <c r="BE201" i="1"/>
  <c r="BF201" i="1"/>
  <c r="BG201" i="1"/>
  <c r="BH201" i="1"/>
  <c r="BI201" i="1"/>
  <c r="BK201" i="1"/>
  <c r="J202" i="1"/>
  <c r="P202" i="1"/>
  <c r="R202" i="1"/>
  <c r="T202" i="1"/>
  <c r="BE202" i="1"/>
  <c r="BF202" i="1"/>
  <c r="BG202" i="1"/>
  <c r="BH202" i="1"/>
  <c r="BI202" i="1"/>
  <c r="BK202" i="1"/>
  <c r="J203" i="1"/>
  <c r="J104" i="1" s="1"/>
  <c r="J205" i="1"/>
  <c r="BF205" i="1" s="1"/>
  <c r="P205" i="1"/>
  <c r="R205" i="1"/>
  <c r="T205" i="1"/>
  <c r="T204" i="1" s="1"/>
  <c r="BE205" i="1"/>
  <c r="BG205" i="1"/>
  <c r="BH205" i="1"/>
  <c r="BI205" i="1"/>
  <c r="BK205" i="1"/>
  <c r="J206" i="1"/>
  <c r="P206" i="1"/>
  <c r="R206" i="1"/>
  <c r="T206" i="1"/>
  <c r="BE206" i="1"/>
  <c r="BF206" i="1"/>
  <c r="BG206" i="1"/>
  <c r="BH206" i="1"/>
  <c r="BI206" i="1"/>
  <c r="BK206" i="1"/>
  <c r="BK204" i="1" s="1"/>
  <c r="J204" i="1" s="1"/>
  <c r="J105" i="1" s="1"/>
  <c r="J208" i="1"/>
  <c r="P208" i="1"/>
  <c r="P207" i="1" s="1"/>
  <c r="R208" i="1"/>
  <c r="R207" i="1" s="1"/>
  <c r="T208" i="1"/>
  <c r="T207" i="1" s="1"/>
  <c r="BE208" i="1"/>
  <c r="BF208" i="1"/>
  <c r="BG208" i="1"/>
  <c r="BH208" i="1"/>
  <c r="BI208" i="1"/>
  <c r="BK208" i="1"/>
  <c r="BK207" i="1" s="1"/>
  <c r="J207" i="1" s="1"/>
  <c r="J106" i="1" s="1"/>
  <c r="T158" i="1" l="1"/>
  <c r="J35" i="1"/>
  <c r="R204" i="1"/>
  <c r="R136" i="1" s="1"/>
  <c r="T176" i="1"/>
  <c r="R168" i="1"/>
  <c r="BK158" i="1"/>
  <c r="J158" i="1" s="1"/>
  <c r="J101" i="1" s="1"/>
  <c r="P158" i="1"/>
  <c r="BK141" i="1"/>
  <c r="J141" i="1" s="1"/>
  <c r="J99" i="1" s="1"/>
  <c r="P141" i="1"/>
  <c r="BK138" i="1"/>
  <c r="P138" i="1"/>
  <c r="P136" i="1" s="1"/>
  <c r="BK176" i="1"/>
  <c r="J176" i="1" s="1"/>
  <c r="J103" i="1" s="1"/>
  <c r="P176" i="1"/>
  <c r="T141" i="1"/>
  <c r="F38" i="1"/>
  <c r="P204" i="1"/>
  <c r="BK168" i="1"/>
  <c r="J168" i="1" s="1"/>
  <c r="J102" i="1" s="1"/>
  <c r="P168" i="1"/>
  <c r="F37" i="1"/>
  <c r="F39" i="1"/>
  <c r="F35" i="1"/>
  <c r="J138" i="1"/>
  <c r="J98" i="1" s="1"/>
  <c r="T136" i="1"/>
  <c r="J133" i="1"/>
  <c r="J130" i="1"/>
  <c r="BK136" i="1" l="1"/>
  <c r="J136" i="1" s="1"/>
  <c r="J96" i="1" s="1"/>
  <c r="J30" i="1"/>
  <c r="J115" i="1" l="1"/>
  <c r="J109" i="1" l="1"/>
  <c r="BF115" i="1"/>
  <c r="J31" i="1" l="1"/>
  <c r="J32" i="1" s="1"/>
  <c r="J117" i="1"/>
  <c r="F36" i="1"/>
  <c r="J36" i="1"/>
  <c r="J41" i="1" l="1"/>
</calcChain>
</file>

<file path=xl/sharedStrings.xml><?xml version="1.0" encoding="utf-8"?>
<sst xmlns="http://schemas.openxmlformats.org/spreadsheetml/2006/main" count="930" uniqueCount="272">
  <si>
    <t>-1593719773</t>
  </si>
  <si>
    <t>4</t>
  </si>
  <si>
    <t>2</t>
  </si>
  <si>
    <t>ROZPOCET</t>
  </si>
  <si>
    <t>1</t>
  </si>
  <si>
    <t>K</t>
  </si>
  <si>
    <t>znížená</t>
  </si>
  <si>
    <t/>
  </si>
  <si>
    <t>t</t>
  </si>
  <si>
    <t>Presun hmôt pre pozemnú komunikáciu a letisko s krytom asfaltovým akejkoľvek dĺžky objektu</t>
  </si>
  <si>
    <t>998225111.S</t>
  </si>
  <si>
    <t>33</t>
  </si>
  <si>
    <t>0</t>
  </si>
  <si>
    <t>D</t>
  </si>
  <si>
    <t>Presun hmôt HSV</t>
  </si>
  <si>
    <t>99</t>
  </si>
  <si>
    <t>898450244</t>
  </si>
  <si>
    <t>64</t>
  </si>
  <si>
    <t>ks</t>
  </si>
  <si>
    <t>Výšková úprava - vodovodné šupátka (vrátane hydrantov)</t>
  </si>
  <si>
    <t>230220010.S</t>
  </si>
  <si>
    <t>32</t>
  </si>
  <si>
    <t>-1950588097</t>
  </si>
  <si>
    <t>Výšková úprava - plynové šupátka</t>
  </si>
  <si>
    <t>230220009.S</t>
  </si>
  <si>
    <t>31</t>
  </si>
  <si>
    <t>3</t>
  </si>
  <si>
    <t>Montáže potrubia</t>
  </si>
  <si>
    <t>23-M</t>
  </si>
  <si>
    <t>Práce a dodávky M</t>
  </si>
  <si>
    <t>M</t>
  </si>
  <si>
    <t>1028007953</t>
  </si>
  <si>
    <t>Odvoz sutiny a vybúraných hmôt na skládku, vrátane poplatkov</t>
  </si>
  <si>
    <t>979081110</t>
  </si>
  <si>
    <t>30</t>
  </si>
  <si>
    <t>1245122247</t>
  </si>
  <si>
    <t>Výšková úprava - kanalizačné poklopy</t>
  </si>
  <si>
    <t>953941220.S</t>
  </si>
  <si>
    <t>29</t>
  </si>
  <si>
    <t>False</t>
  </si>
  <si>
    <t>VV</t>
  </si>
  <si>
    <t>5*4,04 'Prepočítané koeficientom množstva</t>
  </si>
  <si>
    <t>1924908287</t>
  </si>
  <si>
    <t>8</t>
  </si>
  <si>
    <t>Žľabovka plytká pre odvod zrážok zo spevnených plôch, lxšxv 500x200x80(55) mm</t>
  </si>
  <si>
    <t>592270001900.S</t>
  </si>
  <si>
    <t>28</t>
  </si>
  <si>
    <t>True</t>
  </si>
  <si>
    <t>"bet. žľab š. 0,25m D400 vrátane vpustu "5</t>
  </si>
  <si>
    <t>2122329205</t>
  </si>
  <si>
    <t>m</t>
  </si>
  <si>
    <t>Osadenie priekopového žľabu z betónových priekop. tvárnic šírky do 500 mm, vrátane dodávky a montáže vpustu</t>
  </si>
  <si>
    <t>935111000</t>
  </si>
  <si>
    <t>27</t>
  </si>
  <si>
    <t>"Betón C35/40, hr. 100mm "2,3</t>
  </si>
  <si>
    <t>167224997</t>
  </si>
  <si>
    <t>m3</t>
  </si>
  <si>
    <t>Podklad z podkladového betónu  tr. C 35/40</t>
  </si>
  <si>
    <t>567124000</t>
  </si>
  <si>
    <t>26</t>
  </si>
  <si>
    <t>"Vybúranie kameniva hr. 300 mm v šírke 800 mm "30,3</t>
  </si>
  <si>
    <t>844780168</t>
  </si>
  <si>
    <t>m2</t>
  </si>
  <si>
    <t>Odstránenie podkladu v ploche nad 200 m2 z kameniva hrubého drveného, hr.200 do 300 m,  -0,40000t</t>
  </si>
  <si>
    <t>113307223.S</t>
  </si>
  <si>
    <t>25</t>
  </si>
  <si>
    <t>"Vybúranie jestvujúcich obrubníkov "4</t>
  </si>
  <si>
    <t>1129797524</t>
  </si>
  <si>
    <t>Vytrhanie obrúb betónových, cestných ležatých,  -0,29000t</t>
  </si>
  <si>
    <t>113205121.S</t>
  </si>
  <si>
    <t>24</t>
  </si>
  <si>
    <t>"frézovanie vozovky hr. 50 mm "1900,5</t>
  </si>
  <si>
    <t>1257917352</t>
  </si>
  <si>
    <t>Frézovanie asf. podkladu alebo krytu bez prek., plochy cez 1000 do 10000 m2, pruh š. do 1 m, hr. 50 mm  0,127 t</t>
  </si>
  <si>
    <t>113152530.S</t>
  </si>
  <si>
    <t>23</t>
  </si>
  <si>
    <t>"Vybúranie asfaltovej vozovky hr. 100-200 mm v šírke 800 mm "30,3</t>
  </si>
  <si>
    <t>928904569</t>
  </si>
  <si>
    <t>Odstránenie krytu asfaltového, v ploche nad 200 m2,hr. nad 150 do 200 mm,  -0,45000t</t>
  </si>
  <si>
    <t>113107244.S</t>
  </si>
  <si>
    <t>22</t>
  </si>
  <si>
    <t>3,96039528023599*1,01 'Prepočítané koeficientom množstva</t>
  </si>
  <si>
    <t>933506926</t>
  </si>
  <si>
    <t>Obrubník cestný, lxšxv 1000x150x260 mm</t>
  </si>
  <si>
    <t>592170001000.S</t>
  </si>
  <si>
    <t>21</t>
  </si>
  <si>
    <t>"Betónový obrubník 250/150/1000 mm - cestný - vrát. beton.lôžka 0,4  "4</t>
  </si>
  <si>
    <t>-199030904</t>
  </si>
  <si>
    <t>Osadenie cestného obrubníka betónového ležatého do lôžka z betónu prostého tr. C 12/15 s bočnou oporou</t>
  </si>
  <si>
    <t>916361111.S</t>
  </si>
  <si>
    <t>20</t>
  </si>
  <si>
    <t>"Stredová pozdĺžna prerušovaná čiara š. 125 mm"380</t>
  </si>
  <si>
    <t>-1395983277</t>
  </si>
  <si>
    <t>Predznačenie pre značenie striekané farbou z náterových hmôt deliace čiary, vodiace prúžky</t>
  </si>
  <si>
    <t>915791111.S</t>
  </si>
  <si>
    <t>19</t>
  </si>
  <si>
    <t>"Stredová pozdĺžna prerušovaná čiara š. 125 mm "380</t>
  </si>
  <si>
    <t>1801090184</t>
  </si>
  <si>
    <t>Vodorovné dopravné značenie striekané farbou deliacich čiar prerušovaných šírky 125 mm biela retroreflexná</t>
  </si>
  <si>
    <t>915711312.S</t>
  </si>
  <si>
    <t>18</t>
  </si>
  <si>
    <t>"Betón C12/15, hr. 200mm "0,58</t>
  </si>
  <si>
    <t>245214827</t>
  </si>
  <si>
    <t>Podkladový betón  tr. C 12/15</t>
  </si>
  <si>
    <t>567124009</t>
  </si>
  <si>
    <t>17</t>
  </si>
  <si>
    <t>Ostatné konštrukcie a práce-búranie</t>
  </si>
  <si>
    <t>9</t>
  </si>
  <si>
    <t>-635775768</t>
  </si>
  <si>
    <t>Uličný vpust betónový TBV 1-50, rozmer 250x500x50 mm</t>
  </si>
  <si>
    <t>592230001400.S</t>
  </si>
  <si>
    <t>16</t>
  </si>
  <si>
    <t>"Uličný vpust UV (vrátane výkopu a osadenia) "8</t>
  </si>
  <si>
    <t>-49111505</t>
  </si>
  <si>
    <t>Zriadenie kanalizačného vpustu uličného z betónových dielcov typ UV-50, UVB-50</t>
  </si>
  <si>
    <t>895941111.S</t>
  </si>
  <si>
    <t>15</t>
  </si>
  <si>
    <t>36,1*0,2 'Prepočítané koeficientom množstva</t>
  </si>
  <si>
    <t>1118618331</t>
  </si>
  <si>
    <t>Rúra DN 200,dĺ. 5 m</t>
  </si>
  <si>
    <t>286140001600</t>
  </si>
  <si>
    <t>14</t>
  </si>
  <si>
    <t>"Pripojovacie potrubie DN 200 v zmysle PD "36,1</t>
  </si>
  <si>
    <t>1900507189</t>
  </si>
  <si>
    <t>Montáž pripojovacieho potrubia DN 200</t>
  </si>
  <si>
    <t>871354006.S</t>
  </si>
  <si>
    <t>13</t>
  </si>
  <si>
    <t>Rúrové vedenie</t>
  </si>
  <si>
    <t>"Asfaltový betón - nájazd v m3 "2,4</t>
  </si>
  <si>
    <t>"Konštrukcia vozovky po frézovaní 50 mm a pokládka novej vrstvy na Mierovej ulici"</t>
  </si>
  <si>
    <t>-1053316756</t>
  </si>
  <si>
    <t>Asfaltový betón - nájazd</t>
  </si>
  <si>
    <t>577144330</t>
  </si>
  <si>
    <t>12</t>
  </si>
  <si>
    <t>"Asfaltový betón hr. 50 mm - ACo 11, II.triedy , vrátane rezervy na vyrovnanie"3914,8</t>
  </si>
  <si>
    <t>1505190746</t>
  </si>
  <si>
    <t>Asfaltový betón vrstva obrusná AC 11 O tr. II, po zhutnení hr. 50 mm</t>
  </si>
  <si>
    <t>577144231.S</t>
  </si>
  <si>
    <t>11</t>
  </si>
  <si>
    <t>"Infiltracný postrek - 0,8 kg/m2 "3914,8</t>
  </si>
  <si>
    <t>1582552721</t>
  </si>
  <si>
    <t>Postrek asfaltový spojovací bez posypu kamenivom z cestnej emulzie v množstve 0,50 kg/m2</t>
  </si>
  <si>
    <t>573231107.S</t>
  </si>
  <si>
    <t>10</t>
  </si>
  <si>
    <t>Konštrukcia vozovky po frézovaní 50 mm a pokládka novej vrstvy na Mierovej ulici</t>
  </si>
  <si>
    <t>5.1</t>
  </si>
  <si>
    <t>"Pieskové lôžko hr. 100mm "3</t>
  </si>
  <si>
    <t>-1305423643</t>
  </si>
  <si>
    <t>Lôžko pod potrubie, stoky a drobné objekty, v otvorenom výkope z piesku</t>
  </si>
  <si>
    <t>451573110</t>
  </si>
  <si>
    <t>Vodorovné konštrukcie</t>
  </si>
  <si>
    <t>Súčet</t>
  </si>
  <si>
    <t>"Úprava pláne vozovky v ryhách pre pripojovacie potrubie  "30,3</t>
  </si>
  <si>
    <t>52908547</t>
  </si>
  <si>
    <t>Úprava pláne v hornine 1-4 so zhutnením</t>
  </si>
  <si>
    <t>181101100</t>
  </si>
  <si>
    <t>"Obsyp potrubia, zrno max 20mm "21,7</t>
  </si>
  <si>
    <t>580727165</t>
  </si>
  <si>
    <t>Obsyp potrubia z vhodných hornín</t>
  </si>
  <si>
    <t>175101100</t>
  </si>
  <si>
    <t>7</t>
  </si>
  <si>
    <t>0,243*1,89 'Prepočítané koeficientom množstva</t>
  </si>
  <si>
    <t>573886478</t>
  </si>
  <si>
    <t>Štrkodrvina, frakcia 0-32 mm</t>
  </si>
  <si>
    <t>583310003409</t>
  </si>
  <si>
    <t>6</t>
  </si>
  <si>
    <t>"Zhutnený zásyp ryhy s potrubím "18,2</t>
  </si>
  <si>
    <t>-1775802405</t>
  </si>
  <si>
    <t>Zásyp sypaninou so zhutnením jám, šachiet, rýh, zárezov alebo okolo objektov do 100 m3</t>
  </si>
  <si>
    <t>174101001.S</t>
  </si>
  <si>
    <t>5</t>
  </si>
  <si>
    <t>"odvoz výkopku na skládku , vrátane naloženia, vodor. premiestnenia a poplatkov za skládkovanie "34,7-18,2</t>
  </si>
  <si>
    <t>-691096935</t>
  </si>
  <si>
    <t>Vodorovné premiestnenie výkopku pre cesty po spevnenej ceste z horniny tr.1-4  do 1000 m3 na vzdialenosť nad 3000 m</t>
  </si>
  <si>
    <t>162503100</t>
  </si>
  <si>
    <t>"Výkop ryhy pre uloženie pripojovacieho potrubia od UV "34,7</t>
  </si>
  <si>
    <t>-382161358</t>
  </si>
  <si>
    <t>Výkop ryhy do šírky 600 mm v horn.3 do 100 m3</t>
  </si>
  <si>
    <t>132201101.S</t>
  </si>
  <si>
    <t>Zemné práce</t>
  </si>
  <si>
    <t>337956794</t>
  </si>
  <si>
    <t>komplet</t>
  </si>
  <si>
    <t>Dočasné dopravné značenie</t>
  </si>
  <si>
    <t>914812210</t>
  </si>
  <si>
    <t>514096400</t>
  </si>
  <si>
    <t>Vykonanie statickej zaťažovacej skúšky na overenie únosnosti podložia</t>
  </si>
  <si>
    <t>933902000</t>
  </si>
  <si>
    <t>Všeobecné položky</t>
  </si>
  <si>
    <t>010</t>
  </si>
  <si>
    <t>Práce a dodávky HSV</t>
  </si>
  <si>
    <t>HSV</t>
  </si>
  <si>
    <t>-1</t>
  </si>
  <si>
    <t>Náklady z rozpočtu</t>
  </si>
  <si>
    <t>Suť Celkom [t]</t>
  </si>
  <si>
    <t>J. suť [t]</t>
  </si>
  <si>
    <t>Hmotnosť celkom [t]</t>
  </si>
  <si>
    <t>J. hmotnosť [t]</t>
  </si>
  <si>
    <t>Nh celkom [h]</t>
  </si>
  <si>
    <t>J. Nh [h]</t>
  </si>
  <si>
    <t>DPH</t>
  </si>
  <si>
    <t>Cenová sústava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</si>
  <si>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</si>
  <si>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</si>
  <si>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</si>
  <si>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</si>
  <si>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</si>
  <si>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</si>
  <si>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</si>
  <si>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</si>
  <si>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</si>
  <si>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</si>
  <si>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</si>
  <si>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</si>
  <si>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</si>
  <si>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</si>
  <si>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</si>
  <si>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</si>
  <si>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ROZPOČET</t>
  </si>
  <si>
    <t>Celkové náklady za stavbu 1) + 2)</t>
  </si>
  <si>
    <t>KOMPLETACNA</t>
  </si>
  <si>
    <t>Kompletačná činnosť</t>
  </si>
  <si>
    <t>VRN</t>
  </si>
  <si>
    <t>Iné VRN</t>
  </si>
  <si>
    <t>Vplyv prostredia</t>
  </si>
  <si>
    <t>Sťažené podmienky</t>
  </si>
  <si>
    <t>Projektové práce</t>
  </si>
  <si>
    <t>GZS</t>
  </si>
  <si>
    <t>2) Ostatné náklady</t>
  </si>
  <si>
    <t>99 - Presun hmôt HSV</t>
  </si>
  <si>
    <t>23-M - Montáže potrubia</t>
  </si>
  <si>
    <t>M - Práce a dodávky M</t>
  </si>
  <si>
    <t>9 - Ostatné konštrukcie a práce-búranie</t>
  </si>
  <si>
    <t>8 - Rúrové vedenie</t>
  </si>
  <si>
    <t>5.1 - Konštrukcia vozovky po frézovaní 50 mm a pokládka novej vrstvy na Mierovej ulici</t>
  </si>
  <si>
    <t>4 - Vodorovné konštrukcie</t>
  </si>
  <si>
    <t>1 - Zemné práce</t>
  </si>
  <si>
    <t>010 - Všeobecné položky</t>
  </si>
  <si>
    <t>HSV - Práce a dodávky HSV</t>
  </si>
  <si>
    <t>1) Náklady z rozpočtu</t>
  </si>
  <si>
    <t>Kód dielu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</si>
  <si>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</si>
  <si>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</si>
  <si>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</si>
  <si>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</si>
  <si>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</si>
  <si>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</si>
  <si>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</si>
  <si>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</si>
  <si>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</si>
  <si>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</si>
  <si>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nulová</t>
  </si>
  <si>
    <t>zníž. prenesená</t>
  </si>
  <si>
    <t>zákl. prenesená</t>
  </si>
  <si>
    <t>základná</t>
  </si>
  <si>
    <t>Výška dane</t>
  </si>
  <si>
    <t>Sadzba dane</t>
  </si>
  <si>
    <t>Základ dane</t>
  </si>
  <si>
    <t>Cena bez DPH</t>
  </si>
  <si>
    <t>Ostatné náklady</t>
  </si>
  <si>
    <t>Poznámka:</t>
  </si>
  <si>
    <t>IČ DPH:</t>
  </si>
  <si>
    <t>IČO:</t>
  </si>
  <si>
    <t xml:space="preserve"> </t>
  </si>
  <si>
    <t>KS:</t>
  </si>
  <si>
    <t>JKSO:</t>
  </si>
  <si>
    <t>103-00 - Rekonštrukcia Mierovej  Severnej ulice</t>
  </si>
  <si>
    <t>v ---  nižšie sa nachádzajú doplnkové a pomocné údaje k zostavám  --- v</t>
  </si>
  <si>
    <t>KRYCÍ LIST ROZPOČTU</t>
  </si>
  <si>
    <t>{28c31b41-922d-4a5e-9163-644136b73376}</t>
  </si>
  <si>
    <t>&gt;&gt;  skryté stĺpce  &lt;&lt;</t>
  </si>
  <si>
    <t>fakturačný celok č. 1</t>
  </si>
  <si>
    <t>Fakturačný celok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</si>
</sst>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9" x14ac:knownFonts="1">
    <font>
      <sz val="8"/>
      <name val="Arial CE"/>
      <family val="2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800080"/>
      <name val="Arial CE"/>
    </font>
    <font>
      <sz val="8"/>
      <color rgb="FFFF0000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sz val="10"/>
      <color rgb="FF003366"/>
      <name val="Arial CE"/>
    </font>
    <font>
      <b/>
      <sz val="12"/>
      <color rgb="FF800000"/>
      <name val="Arial CE"/>
    </font>
    <font>
      <b/>
      <sz val="10"/>
      <color rgb="FF464646"/>
      <name val="Arial CE"/>
    </font>
    <font>
      <b/>
      <sz val="12"/>
      <name val="Arial CE"/>
    </font>
    <font>
      <sz val="10"/>
      <color rgb="FFFFFFFF"/>
      <name val="Arial CE"/>
    </font>
    <font>
      <sz val="8"/>
      <color rgb="FFFFFFFF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464646"/>
      <name val="Arial CE"/>
    </font>
    <font>
      <sz val="10"/>
      <color rgb="FF3366FF"/>
      <name val="Arial CE"/>
    </font>
    <font>
      <sz val="8"/>
      <color rgb="FF3366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1" fillId="0" borderId="7" xfId="0" applyNumberFormat="1" applyFont="1" applyBorder="1" applyAlignment="1" applyProtection="1">
      <alignment vertical="center"/>
      <protection locked="0"/>
    </xf>
    <xf numFmtId="4" fontId="1" fillId="2" borderId="7" xfId="0" applyNumberFormat="1" applyFont="1" applyFill="1" applyBorder="1" applyAlignment="1" applyProtection="1">
      <alignment vertical="center"/>
      <protection locked="0"/>
    </xf>
    <xf numFmtId="165" fontId="1" fillId="0" borderId="7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49" fontId="1" fillId="0" borderId="7" xfId="0" applyNumberFormat="1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/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8" xfId="0" applyNumberFormat="1" applyFont="1" applyBorder="1" applyAlignment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/>
    <xf numFmtId="4" fontId="4" fillId="0" borderId="0" xfId="0" applyNumberFormat="1" applyFont="1" applyAlignment="1"/>
    <xf numFmtId="0" fontId="3" fillId="0" borderId="0" xfId="0" applyFont="1" applyAlignment="1" applyProtection="1">
      <protection locked="0"/>
    </xf>
    <xf numFmtId="0" fontId="4" fillId="0" borderId="0" xfId="0" applyFont="1" applyAlignment="1">
      <alignment horizontal="left"/>
    </xf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9" xfId="0" applyFont="1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>
      <alignment vertical="center"/>
    </xf>
    <xf numFmtId="0" fontId="8" fillId="0" borderId="7" xfId="0" applyFont="1" applyBorder="1" applyAlignment="1" applyProtection="1">
      <alignment vertical="center"/>
      <protection locked="0"/>
    </xf>
    <xf numFmtId="4" fontId="7" fillId="0" borderId="7" xfId="0" applyNumberFormat="1" applyFont="1" applyBorder="1" applyAlignment="1" applyProtection="1">
      <alignment vertical="center"/>
      <protection locked="0"/>
    </xf>
    <xf numFmtId="4" fontId="7" fillId="2" borderId="7" xfId="0" applyNumberFormat="1" applyFont="1" applyFill="1" applyBorder="1" applyAlignment="1" applyProtection="1">
      <alignment vertical="center"/>
      <protection locked="0"/>
    </xf>
    <xf numFmtId="165" fontId="7" fillId="0" borderId="7" xfId="0" applyNumberFormat="1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49" fontId="7" fillId="0" borderId="7" xfId="0" applyNumberFormat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164" fontId="12" fillId="0" borderId="10" xfId="0" applyNumberFormat="1" applyFont="1" applyBorder="1" applyAlignment="1"/>
    <xf numFmtId="0" fontId="0" fillId="0" borderId="11" xfId="0" applyFont="1" applyBorder="1" applyAlignment="1">
      <alignment vertical="center"/>
    </xf>
    <xf numFmtId="164" fontId="12" fillId="0" borderId="11" xfId="0" applyNumberFormat="1" applyFont="1" applyBorder="1" applyAlignment="1"/>
    <xf numFmtId="0" fontId="0" fillId="0" borderId="11" xfId="0" applyBorder="1" applyAlignment="1">
      <alignment vertical="center"/>
    </xf>
    <xf numFmtId="0" fontId="0" fillId="0" borderId="12" xfId="0" applyFont="1" applyBorder="1" applyAlignment="1">
      <alignment vertical="center"/>
    </xf>
    <xf numFmtId="4" fontId="13" fillId="0" borderId="0" xfId="0" applyNumberFormat="1" applyFont="1" applyAlignment="1"/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6" fontId="14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4" fontId="13" fillId="3" borderId="0" xfId="0" applyNumberFormat="1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4" fontId="18" fillId="2" borderId="0" xfId="0" applyNumberFormat="1" applyFont="1" applyFill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15" fillId="0" borderId="18" xfId="0" applyFont="1" applyBorder="1" applyAlignment="1">
      <alignment horizontal="right" vertical="center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19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0" fillId="0" borderId="19" xfId="0" applyBorder="1" applyAlignment="1">
      <alignment vertical="center"/>
    </xf>
    <xf numFmtId="0" fontId="0" fillId="3" borderId="20" xfId="0" applyFont="1" applyFill="1" applyBorder="1" applyAlignment="1">
      <alignment vertical="center"/>
    </xf>
    <xf numFmtId="4" fontId="21" fillId="3" borderId="21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21" fillId="3" borderId="21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167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7" fontId="1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0" fillId="0" borderId="16" xfId="0" applyBorder="1"/>
    <xf numFmtId="0" fontId="0" fillId="0" borderId="17" xfId="0" applyBorder="1"/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8" fillId="4" borderId="0" xfId="0" applyFont="1" applyFill="1" applyAlignment="1">
      <alignment horizontal="center" vertical="center"/>
    </xf>
    <xf numFmtId="0" fontId="0" fillId="0" borderId="0" xfId="0"/>
    <xf numFmtId="0" fontId="18" fillId="2" borderId="0" xfId="0" applyFont="1" applyFill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%20v&#253;mer%20Rekon&#353;trukcia%20ul&#237;c%20Z&#225;hradn&#225;,Severn&#225;%20a%20Mierov&#225;%20zadanie-aktual_vykaz%20vy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01-00_I_komun - Rekonštr..."/>
      <sheetName val="101-00_I_chod - Rekonštru..."/>
    </sheetNames>
    <sheetDataSet>
      <sheetData sheetId="0">
        <row r="6">
          <cell r="K6" t="str">
            <v>Rekonštrukcia ulíc Záhradná,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M209"/>
  <sheetViews>
    <sheetView showGridLines="0" tabSelected="1" topLeftCell="A193" workbookViewId="0">
      <selection activeCell="J12" sqref="J12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8.5703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 x14ac:dyDescent="0.2">
      <c r="L2" s="164" t="s">
        <v>269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7" t="s">
        <v>268</v>
      </c>
    </row>
    <row r="3" spans="1:46" ht="6.9" customHeight="1" x14ac:dyDescent="0.2">
      <c r="B3" s="159"/>
      <c r="C3" s="158"/>
      <c r="D3" s="158"/>
      <c r="E3" s="158"/>
      <c r="F3" s="158"/>
      <c r="G3" s="158"/>
      <c r="H3" s="158"/>
      <c r="I3" s="158"/>
      <c r="J3" s="158"/>
      <c r="K3" s="158"/>
      <c r="L3" s="131"/>
      <c r="AT3" s="7" t="s">
        <v>12</v>
      </c>
    </row>
    <row r="4" spans="1:46" ht="24.9" customHeight="1" x14ac:dyDescent="0.2">
      <c r="B4" s="131"/>
      <c r="D4" s="102" t="s">
        <v>267</v>
      </c>
      <c r="L4" s="131"/>
      <c r="M4" s="157" t="s">
        <v>266</v>
      </c>
      <c r="AT4" s="7" t="s">
        <v>39</v>
      </c>
    </row>
    <row r="5" spans="1:46" ht="6.9" customHeight="1" x14ac:dyDescent="0.2">
      <c r="B5" s="131"/>
      <c r="L5" s="131"/>
    </row>
    <row r="6" spans="1:46" ht="12" customHeight="1" x14ac:dyDescent="0.2">
      <c r="B6" s="131"/>
      <c r="D6" s="99" t="s">
        <v>216</v>
      </c>
      <c r="L6" s="131"/>
    </row>
    <row r="7" spans="1:46" ht="16.5" customHeight="1" x14ac:dyDescent="0.2">
      <c r="B7" s="131"/>
      <c r="E7" s="160" t="str">
        <f>'[1]Rekapitulácia stavby'!K6</f>
        <v>Rekonštrukcia ulíc Záhradná,</v>
      </c>
      <c r="F7" s="161"/>
      <c r="G7" s="161"/>
      <c r="H7" s="161"/>
      <c r="L7" s="131"/>
    </row>
    <row r="8" spans="1:46" s="1" customFormat="1" ht="12" customHeight="1" x14ac:dyDescent="0.2">
      <c r="A8" s="2"/>
      <c r="B8" s="3"/>
      <c r="C8" s="2"/>
      <c r="D8" s="99" t="s">
        <v>215</v>
      </c>
      <c r="E8" s="2"/>
      <c r="F8" s="2"/>
      <c r="G8" s="2"/>
      <c r="H8" s="2"/>
      <c r="I8" s="2"/>
      <c r="J8" s="2"/>
      <c r="K8" s="2"/>
      <c r="L8" s="97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46" s="1" customFormat="1" ht="16.5" customHeight="1" x14ac:dyDescent="0.2">
      <c r="A9" s="2"/>
      <c r="B9" s="3"/>
      <c r="C9" s="2"/>
      <c r="D9" s="2"/>
      <c r="E9" s="162" t="s">
        <v>265</v>
      </c>
      <c r="F9" s="163"/>
      <c r="G9" s="163"/>
      <c r="H9" s="163"/>
      <c r="I9" s="2"/>
      <c r="J9" s="2"/>
      <c r="K9" s="2"/>
      <c r="L9" s="97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46" s="1" customFormat="1" x14ac:dyDescent="0.2">
      <c r="A10" s="2"/>
      <c r="B10" s="3"/>
      <c r="C10" s="2"/>
      <c r="D10" s="2"/>
      <c r="E10" s="2" t="s">
        <v>270</v>
      </c>
      <c r="F10" s="2"/>
      <c r="G10" s="2"/>
      <c r="H10" s="2"/>
      <c r="I10" s="2"/>
      <c r="J10" s="2"/>
      <c r="K10" s="2"/>
      <c r="L10" s="9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46" s="1" customFormat="1" ht="12" customHeight="1" x14ac:dyDescent="0.2">
      <c r="A11" s="2"/>
      <c r="B11" s="3"/>
      <c r="C11" s="2"/>
      <c r="D11" s="99" t="s">
        <v>264</v>
      </c>
      <c r="E11" s="2"/>
      <c r="F11" s="100" t="s">
        <v>7</v>
      </c>
      <c r="G11" s="2"/>
      <c r="H11" s="2"/>
      <c r="I11" s="99" t="s">
        <v>263</v>
      </c>
      <c r="J11" s="100" t="s">
        <v>7</v>
      </c>
      <c r="K11" s="2"/>
      <c r="L11" s="97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46" s="1" customFormat="1" ht="12" customHeight="1" x14ac:dyDescent="0.2">
      <c r="A12" s="2"/>
      <c r="B12" s="3"/>
      <c r="C12" s="2"/>
      <c r="D12" s="99" t="s">
        <v>214</v>
      </c>
      <c r="E12" s="2"/>
      <c r="F12" s="100" t="s">
        <v>262</v>
      </c>
      <c r="G12" s="2"/>
      <c r="H12" s="2"/>
      <c r="I12" s="99" t="s">
        <v>213</v>
      </c>
      <c r="J12" s="101"/>
      <c r="K12" s="2"/>
      <c r="L12" s="97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46" s="1" customFormat="1" ht="10.95" customHeight="1" x14ac:dyDescent="0.2">
      <c r="A13" s="2"/>
      <c r="B13" s="3"/>
      <c r="C13" s="2"/>
      <c r="D13" s="2"/>
      <c r="E13" s="2"/>
      <c r="F13" s="2"/>
      <c r="G13" s="2"/>
      <c r="H13" s="2"/>
      <c r="I13" s="2"/>
      <c r="J13" s="2"/>
      <c r="K13" s="2"/>
      <c r="L13" s="9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46" s="1" customFormat="1" ht="12" customHeight="1" x14ac:dyDescent="0.2">
      <c r="A14" s="2"/>
      <c r="B14" s="3"/>
      <c r="C14" s="2"/>
      <c r="D14" s="99" t="s">
        <v>212</v>
      </c>
      <c r="E14" s="2"/>
      <c r="F14" s="2"/>
      <c r="G14" s="2"/>
      <c r="H14" s="2"/>
      <c r="I14" s="99" t="s">
        <v>261</v>
      </c>
      <c r="J14" s="100" t="str">
        <f>IF('[1]Rekapitulácia stavby'!AN10="","",'[1]Rekapitulácia stavby'!AN10)</f>
        <v/>
      </c>
      <c r="K14" s="2"/>
      <c r="L14" s="9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46" s="1" customFormat="1" ht="18" customHeight="1" x14ac:dyDescent="0.2">
      <c r="A15" s="2"/>
      <c r="B15" s="3"/>
      <c r="C15" s="2"/>
      <c r="D15" s="2"/>
      <c r="E15" s="100" t="str">
        <f>IF('[1]Rekapitulácia stavby'!E11="","",'[1]Rekapitulácia stavby'!E11)</f>
        <v xml:space="preserve"> </v>
      </c>
      <c r="F15" s="2"/>
      <c r="G15" s="2"/>
      <c r="H15" s="2"/>
      <c r="I15" s="99" t="s">
        <v>260</v>
      </c>
      <c r="J15" s="100" t="str">
        <f>IF('[1]Rekapitulácia stavby'!AN11="","",'[1]Rekapitulácia stavby'!AN11)</f>
        <v/>
      </c>
      <c r="K15" s="2"/>
      <c r="L15" s="97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46" s="1" customFormat="1" ht="6.9" customHeight="1" x14ac:dyDescent="0.2">
      <c r="A16" s="2"/>
      <c r="B16" s="3"/>
      <c r="C16" s="2"/>
      <c r="D16" s="2"/>
      <c r="E16" s="2"/>
      <c r="F16" s="2"/>
      <c r="G16" s="2"/>
      <c r="H16" s="2"/>
      <c r="I16" s="2"/>
      <c r="J16" s="2"/>
      <c r="K16" s="2"/>
      <c r="L16" s="97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s="1" customFormat="1" ht="12" customHeight="1" x14ac:dyDescent="0.2">
      <c r="A17" s="2"/>
      <c r="B17" s="3"/>
      <c r="C17" s="2"/>
      <c r="D17" s="99" t="s">
        <v>210</v>
      </c>
      <c r="E17" s="2"/>
      <c r="F17" s="2"/>
      <c r="G17" s="2"/>
      <c r="H17" s="2"/>
      <c r="I17" s="99" t="s">
        <v>261</v>
      </c>
      <c r="J17" s="156" t="str">
        <f>'[1]Rekapitulácia stavby'!AN13</f>
        <v>Vyplň údaj</v>
      </c>
      <c r="K17" s="2"/>
      <c r="L17" s="97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s="1" customFormat="1" ht="18" customHeight="1" x14ac:dyDescent="0.2">
      <c r="A18" s="2"/>
      <c r="B18" s="3"/>
      <c r="C18" s="2"/>
      <c r="D18" s="2"/>
      <c r="E18" s="168" t="str">
        <f>'[1]Rekapitulácia stavby'!E14</f>
        <v>Vyplň údaj</v>
      </c>
      <c r="F18" s="169"/>
      <c r="G18" s="169"/>
      <c r="H18" s="169"/>
      <c r="I18" s="99" t="s">
        <v>260</v>
      </c>
      <c r="J18" s="156" t="str">
        <f>'[1]Rekapitulácia stavby'!AN14</f>
        <v>Vyplň údaj</v>
      </c>
      <c r="K18" s="2"/>
      <c r="L18" s="97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s="1" customFormat="1" ht="6.9" customHeight="1" x14ac:dyDescent="0.2">
      <c r="A19" s="2"/>
      <c r="B19" s="3"/>
      <c r="C19" s="2"/>
      <c r="D19" s="2"/>
      <c r="E19" s="2"/>
      <c r="F19" s="2"/>
      <c r="G19" s="2"/>
      <c r="H19" s="2"/>
      <c r="I19" s="2"/>
      <c r="J19" s="2"/>
      <c r="K19" s="2"/>
      <c r="L19" s="97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s="1" customFormat="1" ht="12" customHeight="1" x14ac:dyDescent="0.2">
      <c r="A20" s="2"/>
      <c r="B20" s="3"/>
      <c r="C20" s="2"/>
      <c r="D20" s="99" t="s">
        <v>211</v>
      </c>
      <c r="E20" s="2"/>
      <c r="F20" s="2"/>
      <c r="G20" s="2"/>
      <c r="H20" s="2"/>
      <c r="I20" s="99" t="s">
        <v>261</v>
      </c>
      <c r="J20" s="100" t="str">
        <f>IF('[1]Rekapitulácia stavby'!AN16="","",'[1]Rekapitulácia stavby'!AN16)</f>
        <v/>
      </c>
      <c r="K20" s="2"/>
      <c r="L20" s="97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s="1" customFormat="1" ht="18" customHeight="1" x14ac:dyDescent="0.2">
      <c r="A21" s="2"/>
      <c r="B21" s="3"/>
      <c r="C21" s="2"/>
      <c r="D21" s="2"/>
      <c r="E21" s="100" t="str">
        <f>IF('[1]Rekapitulácia stavby'!E17="","",'[1]Rekapitulácia stavby'!E17)</f>
        <v xml:space="preserve"> </v>
      </c>
      <c r="F21" s="2"/>
      <c r="G21" s="2"/>
      <c r="H21" s="2"/>
      <c r="I21" s="99" t="s">
        <v>260</v>
      </c>
      <c r="J21" s="100" t="str">
        <f>IF('[1]Rekapitulácia stavby'!AN17="","",'[1]Rekapitulácia stavby'!AN17)</f>
        <v/>
      </c>
      <c r="K21" s="2"/>
      <c r="L21" s="97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s="1" customFormat="1" ht="6.9" customHeight="1" x14ac:dyDescent="0.2">
      <c r="A22" s="2"/>
      <c r="B22" s="3"/>
      <c r="C22" s="2"/>
      <c r="D22" s="2"/>
      <c r="E22" s="2"/>
      <c r="F22" s="2"/>
      <c r="G22" s="2"/>
      <c r="H22" s="2"/>
      <c r="I22" s="2"/>
      <c r="J22" s="2"/>
      <c r="K22" s="2"/>
      <c r="L22" s="97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s="1" customFormat="1" ht="12" customHeight="1" x14ac:dyDescent="0.2">
      <c r="A23" s="2"/>
      <c r="B23" s="3"/>
      <c r="C23" s="2"/>
      <c r="D23" s="99" t="s">
        <v>209</v>
      </c>
      <c r="E23" s="2"/>
      <c r="F23" s="2"/>
      <c r="G23" s="2"/>
      <c r="H23" s="2"/>
      <c r="I23" s="99" t="s">
        <v>261</v>
      </c>
      <c r="J23" s="100" t="str">
        <f>IF('[1]Rekapitulácia stavby'!AN19="","",'[1]Rekapitulácia stavby'!AN19)</f>
        <v/>
      </c>
      <c r="K23" s="2"/>
      <c r="L23" s="97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s="1" customFormat="1" ht="18" customHeight="1" x14ac:dyDescent="0.2">
      <c r="A24" s="2"/>
      <c r="B24" s="3"/>
      <c r="C24" s="2"/>
      <c r="D24" s="2"/>
      <c r="E24" s="100" t="str">
        <f>IF('[1]Rekapitulácia stavby'!E20="","",'[1]Rekapitulácia stavby'!E20)</f>
        <v xml:space="preserve"> </v>
      </c>
      <c r="F24" s="2"/>
      <c r="G24" s="2"/>
      <c r="H24" s="2"/>
      <c r="I24" s="99" t="s">
        <v>260</v>
      </c>
      <c r="J24" s="100" t="str">
        <f>IF('[1]Rekapitulácia stavby'!AN20="","",'[1]Rekapitulácia stavby'!AN20)</f>
        <v/>
      </c>
      <c r="K24" s="2"/>
      <c r="L24" s="97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s="1" customFormat="1" ht="6.9" customHeight="1" x14ac:dyDescent="0.2">
      <c r="A25" s="2"/>
      <c r="B25" s="3"/>
      <c r="C25" s="2"/>
      <c r="D25" s="2"/>
      <c r="E25" s="2"/>
      <c r="F25" s="2"/>
      <c r="G25" s="2"/>
      <c r="H25" s="2"/>
      <c r="I25" s="2"/>
      <c r="J25" s="2"/>
      <c r="K25" s="2"/>
      <c r="L25" s="97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s="1" customFormat="1" ht="12" customHeight="1" x14ac:dyDescent="0.2">
      <c r="A26" s="2"/>
      <c r="B26" s="3"/>
      <c r="C26" s="2"/>
      <c r="D26" s="99" t="s">
        <v>259</v>
      </c>
      <c r="E26" s="2"/>
      <c r="F26" s="2"/>
      <c r="G26" s="2"/>
      <c r="H26" s="2"/>
      <c r="I26" s="2"/>
      <c r="J26" s="2"/>
      <c r="K26" s="2"/>
      <c r="L26" s="97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s="152" customFormat="1" ht="16.5" customHeight="1" x14ac:dyDescent="0.2">
      <c r="A27" s="153"/>
      <c r="B27" s="155"/>
      <c r="C27" s="153"/>
      <c r="D27" s="153"/>
      <c r="E27" s="170" t="s">
        <v>7</v>
      </c>
      <c r="F27" s="170"/>
      <c r="G27" s="170"/>
      <c r="H27" s="170"/>
      <c r="I27" s="153"/>
      <c r="J27" s="153"/>
      <c r="K27" s="153"/>
      <c r="L27" s="154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pans="1:31" s="1" customFormat="1" ht="6.9" customHeight="1" x14ac:dyDescent="0.2">
      <c r="A28" s="2"/>
      <c r="B28" s="3"/>
      <c r="C28" s="2"/>
      <c r="D28" s="2"/>
      <c r="E28" s="2"/>
      <c r="F28" s="2"/>
      <c r="G28" s="2"/>
      <c r="H28" s="2"/>
      <c r="I28" s="2"/>
      <c r="J28" s="2"/>
      <c r="K28" s="2"/>
      <c r="L28" s="97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s="1" customFormat="1" ht="6.9" customHeight="1" x14ac:dyDescent="0.2">
      <c r="A29" s="2"/>
      <c r="B29" s="3"/>
      <c r="C29" s="2"/>
      <c r="D29" s="80"/>
      <c r="E29" s="80"/>
      <c r="F29" s="80"/>
      <c r="G29" s="80"/>
      <c r="H29" s="80"/>
      <c r="I29" s="80"/>
      <c r="J29" s="80"/>
      <c r="K29" s="80"/>
      <c r="L29" s="97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s="1" customFormat="1" ht="14.4" customHeight="1" x14ac:dyDescent="0.2">
      <c r="A30" s="2"/>
      <c r="B30" s="3"/>
      <c r="C30" s="2"/>
      <c r="D30" s="100" t="s">
        <v>192</v>
      </c>
      <c r="E30" s="2"/>
      <c r="F30" s="2"/>
      <c r="G30" s="2"/>
      <c r="H30" s="2"/>
      <c r="I30" s="2"/>
      <c r="J30" s="150">
        <f>J96</f>
        <v>0</v>
      </c>
      <c r="K30" s="2"/>
      <c r="L30" s="97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s="1" customFormat="1" ht="14.4" customHeight="1" x14ac:dyDescent="0.2">
      <c r="A31" s="2"/>
      <c r="B31" s="3"/>
      <c r="C31" s="2"/>
      <c r="D31" s="151" t="s">
        <v>258</v>
      </c>
      <c r="E31" s="2"/>
      <c r="F31" s="2"/>
      <c r="G31" s="2"/>
      <c r="H31" s="2"/>
      <c r="I31" s="2"/>
      <c r="J31" s="150">
        <f>J109</f>
        <v>0</v>
      </c>
      <c r="K31" s="2"/>
      <c r="L31" s="97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s="1" customFormat="1" ht="25.35" customHeight="1" x14ac:dyDescent="0.2">
      <c r="A32" s="2"/>
      <c r="B32" s="3"/>
      <c r="C32" s="2"/>
      <c r="D32" s="149" t="s">
        <v>257</v>
      </c>
      <c r="E32" s="2"/>
      <c r="F32" s="2"/>
      <c r="G32" s="2"/>
      <c r="H32" s="2"/>
      <c r="I32" s="2"/>
      <c r="J32" s="124">
        <f>ROUND(J30 + J31, 2)</f>
        <v>0</v>
      </c>
      <c r="K32" s="2"/>
      <c r="L32" s="97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s="1" customFormat="1" ht="6.9" customHeight="1" x14ac:dyDescent="0.2">
      <c r="A33" s="2"/>
      <c r="B33" s="3"/>
      <c r="C33" s="2"/>
      <c r="D33" s="80"/>
      <c r="E33" s="80"/>
      <c r="F33" s="80"/>
      <c r="G33" s="80"/>
      <c r="H33" s="80"/>
      <c r="I33" s="80"/>
      <c r="J33" s="80"/>
      <c r="K33" s="80"/>
      <c r="L33" s="97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s="1" customFormat="1" ht="14.4" customHeight="1" x14ac:dyDescent="0.2">
      <c r="A34" s="2"/>
      <c r="B34" s="3"/>
      <c r="C34" s="2"/>
      <c r="D34" s="2"/>
      <c r="E34" s="2"/>
      <c r="F34" s="148" t="s">
        <v>256</v>
      </c>
      <c r="G34" s="2"/>
      <c r="H34" s="2"/>
      <c r="I34" s="148" t="s">
        <v>255</v>
      </c>
      <c r="J34" s="148" t="s">
        <v>254</v>
      </c>
      <c r="K34" s="2"/>
      <c r="L34" s="97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s="1" customFormat="1" ht="14.4" customHeight="1" x14ac:dyDescent="0.2">
      <c r="A35" s="2"/>
      <c r="B35" s="3"/>
      <c r="C35" s="2"/>
      <c r="D35" s="147" t="s">
        <v>199</v>
      </c>
      <c r="E35" s="144" t="s">
        <v>253</v>
      </c>
      <c r="F35" s="141">
        <f>ROUND((SUM(BE109:BE116) + SUM(BE136:BE208)),  2)</f>
        <v>0</v>
      </c>
      <c r="G35" s="143"/>
      <c r="H35" s="143"/>
      <c r="I35" s="142">
        <v>0.2</v>
      </c>
      <c r="J35" s="141">
        <f>ROUND(((SUM(BE109:BE116) + SUM(BE136:BE208))*I35),  2)</f>
        <v>0</v>
      </c>
      <c r="K35" s="2"/>
      <c r="L35" s="97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s="1" customFormat="1" ht="14.4" customHeight="1" x14ac:dyDescent="0.2">
      <c r="A36" s="2"/>
      <c r="B36" s="3"/>
      <c r="C36" s="2"/>
      <c r="D36" s="2"/>
      <c r="E36" s="144" t="s">
        <v>6</v>
      </c>
      <c r="F36" s="141">
        <f>ROUND((SUM(BF109:BF116) + SUM(BF136:BF208)),  2)</f>
        <v>0</v>
      </c>
      <c r="G36" s="143"/>
      <c r="H36" s="143"/>
      <c r="I36" s="142">
        <v>0.2</v>
      </c>
      <c r="J36" s="141">
        <f>ROUND(((SUM(BF109:BF116) + SUM(BF136:BF208))*I36),  2)</f>
        <v>0</v>
      </c>
      <c r="K36" s="2"/>
      <c r="L36" s="97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s="1" customFormat="1" ht="14.4" hidden="1" customHeight="1" x14ac:dyDescent="0.2">
      <c r="A37" s="2"/>
      <c r="B37" s="3"/>
      <c r="C37" s="2"/>
      <c r="D37" s="2"/>
      <c r="E37" s="99" t="s">
        <v>252</v>
      </c>
      <c r="F37" s="145">
        <f>ROUND((SUM(BG109:BG116) + SUM(BG136:BG208)),  2)</f>
        <v>0</v>
      </c>
      <c r="G37" s="2"/>
      <c r="H37" s="2"/>
      <c r="I37" s="146">
        <v>0.2</v>
      </c>
      <c r="J37" s="145">
        <f>0</f>
        <v>0</v>
      </c>
      <c r="K37" s="2"/>
      <c r="L37" s="97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s="1" customFormat="1" ht="14.4" hidden="1" customHeight="1" x14ac:dyDescent="0.2">
      <c r="A38" s="2"/>
      <c r="B38" s="3"/>
      <c r="C38" s="2"/>
      <c r="D38" s="2"/>
      <c r="E38" s="99" t="s">
        <v>251</v>
      </c>
      <c r="F38" s="145">
        <f>ROUND((SUM(BH109:BH116) + SUM(BH136:BH208)),  2)</f>
        <v>0</v>
      </c>
      <c r="G38" s="2"/>
      <c r="H38" s="2"/>
      <c r="I38" s="146">
        <v>0.2</v>
      </c>
      <c r="J38" s="145">
        <f>0</f>
        <v>0</v>
      </c>
      <c r="K38" s="2"/>
      <c r="L38" s="97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s="1" customFormat="1" ht="14.4" hidden="1" customHeight="1" x14ac:dyDescent="0.2">
      <c r="A39" s="2"/>
      <c r="B39" s="3"/>
      <c r="C39" s="2"/>
      <c r="D39" s="2"/>
      <c r="E39" s="144" t="s">
        <v>250</v>
      </c>
      <c r="F39" s="141">
        <f>ROUND((SUM(BI109:BI116) + SUM(BI136:BI208)),  2)</f>
        <v>0</v>
      </c>
      <c r="G39" s="143"/>
      <c r="H39" s="143"/>
      <c r="I39" s="142">
        <v>0</v>
      </c>
      <c r="J39" s="141">
        <f>0</f>
        <v>0</v>
      </c>
      <c r="K39" s="2"/>
      <c r="L39" s="97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s="1" customFormat="1" ht="6.9" customHeight="1" x14ac:dyDescent="0.2">
      <c r="A40" s="2"/>
      <c r="B40" s="3"/>
      <c r="C40" s="2"/>
      <c r="D40" s="2"/>
      <c r="E40" s="2"/>
      <c r="F40" s="2"/>
      <c r="G40" s="2"/>
      <c r="H40" s="2"/>
      <c r="I40" s="2"/>
      <c r="J40" s="2"/>
      <c r="K40" s="2"/>
      <c r="L40" s="97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s="1" customFormat="1" ht="25.35" customHeight="1" x14ac:dyDescent="0.2">
      <c r="A41" s="2"/>
      <c r="B41" s="3"/>
      <c r="C41" s="105"/>
      <c r="D41" s="140" t="s">
        <v>249</v>
      </c>
      <c r="E41" s="137"/>
      <c r="F41" s="137"/>
      <c r="G41" s="139" t="s">
        <v>248</v>
      </c>
      <c r="H41" s="138" t="s">
        <v>247</v>
      </c>
      <c r="I41" s="137"/>
      <c r="J41" s="136">
        <f>SUM(J32:J39)</f>
        <v>0</v>
      </c>
      <c r="K41" s="135"/>
      <c r="L41" s="97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s="1" customFormat="1" ht="14.4" customHeight="1" x14ac:dyDescent="0.2">
      <c r="A42" s="2"/>
      <c r="B42" s="3"/>
      <c r="C42" s="2"/>
      <c r="D42" s="2"/>
      <c r="E42" s="2"/>
      <c r="F42" s="2"/>
      <c r="G42" s="2"/>
      <c r="H42" s="2"/>
      <c r="I42" s="2"/>
      <c r="J42" s="2"/>
      <c r="K42" s="2"/>
      <c r="L42" s="97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4.4" customHeight="1" x14ac:dyDescent="0.2">
      <c r="B43" s="131"/>
      <c r="L43" s="131"/>
    </row>
    <row r="44" spans="1:31" ht="14.4" customHeight="1" x14ac:dyDescent="0.2">
      <c r="B44" s="131"/>
      <c r="L44" s="131"/>
    </row>
    <row r="45" spans="1:31" ht="14.4" customHeight="1" x14ac:dyDescent="0.2">
      <c r="B45" s="131"/>
      <c r="L45" s="131"/>
    </row>
    <row r="46" spans="1:31" ht="14.4" customHeight="1" x14ac:dyDescent="0.2">
      <c r="B46" s="131"/>
      <c r="L46" s="131"/>
    </row>
    <row r="47" spans="1:31" ht="14.4" customHeight="1" x14ac:dyDescent="0.2">
      <c r="B47" s="131"/>
      <c r="L47" s="131"/>
    </row>
    <row r="48" spans="1:31" ht="14.4" customHeight="1" x14ac:dyDescent="0.2">
      <c r="B48" s="131"/>
      <c r="L48" s="131"/>
    </row>
    <row r="49" spans="1:31" ht="14.4" customHeight="1" x14ac:dyDescent="0.2">
      <c r="B49" s="131"/>
      <c r="L49" s="131"/>
    </row>
    <row r="50" spans="1:31" s="1" customFormat="1" ht="14.4" customHeight="1" x14ac:dyDescent="0.2">
      <c r="B50" s="97"/>
      <c r="D50" s="133" t="s">
        <v>246</v>
      </c>
      <c r="E50" s="134"/>
      <c r="F50" s="134"/>
      <c r="G50" s="133" t="s">
        <v>245</v>
      </c>
      <c r="H50" s="134"/>
      <c r="I50" s="134"/>
      <c r="J50" s="134"/>
      <c r="K50" s="134"/>
      <c r="L50" s="97"/>
    </row>
    <row r="51" spans="1:31" x14ac:dyDescent="0.2">
      <c r="B51" s="131"/>
      <c r="L51" s="131"/>
    </row>
    <row r="52" spans="1:31" x14ac:dyDescent="0.2">
      <c r="B52" s="131"/>
      <c r="L52" s="131"/>
    </row>
    <row r="53" spans="1:31" x14ac:dyDescent="0.2">
      <c r="B53" s="131"/>
      <c r="L53" s="131"/>
    </row>
    <row r="54" spans="1:31" x14ac:dyDescent="0.2">
      <c r="B54" s="131"/>
      <c r="L54" s="131"/>
    </row>
    <row r="55" spans="1:31" x14ac:dyDescent="0.2">
      <c r="B55" s="131"/>
      <c r="L55" s="131"/>
    </row>
    <row r="56" spans="1:31" x14ac:dyDescent="0.2">
      <c r="B56" s="131"/>
      <c r="L56" s="131"/>
    </row>
    <row r="57" spans="1:31" x14ac:dyDescent="0.2">
      <c r="B57" s="131"/>
      <c r="L57" s="131"/>
    </row>
    <row r="58" spans="1:31" x14ac:dyDescent="0.2">
      <c r="B58" s="131"/>
      <c r="L58" s="131"/>
    </row>
    <row r="59" spans="1:31" x14ac:dyDescent="0.2">
      <c r="B59" s="131"/>
      <c r="L59" s="131"/>
    </row>
    <row r="60" spans="1:31" x14ac:dyDescent="0.2">
      <c r="B60" s="131"/>
      <c r="L60" s="131"/>
    </row>
    <row r="61" spans="1:31" s="1" customFormat="1" ht="13.2" x14ac:dyDescent="0.2">
      <c r="A61" s="2"/>
      <c r="B61" s="3"/>
      <c r="C61" s="2"/>
      <c r="D61" s="129" t="s">
        <v>242</v>
      </c>
      <c r="E61" s="127"/>
      <c r="F61" s="130" t="s">
        <v>241</v>
      </c>
      <c r="G61" s="129" t="s">
        <v>242</v>
      </c>
      <c r="H61" s="127"/>
      <c r="I61" s="127"/>
      <c r="J61" s="128" t="s">
        <v>241</v>
      </c>
      <c r="K61" s="127"/>
      <c r="L61" s="97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x14ac:dyDescent="0.2">
      <c r="B62" s="131"/>
      <c r="L62" s="131"/>
    </row>
    <row r="63" spans="1:31" x14ac:dyDescent="0.2">
      <c r="B63" s="131"/>
      <c r="L63" s="131"/>
    </row>
    <row r="64" spans="1:31" x14ac:dyDescent="0.2">
      <c r="B64" s="131"/>
      <c r="L64" s="131"/>
    </row>
    <row r="65" spans="1:31" s="1" customFormat="1" ht="13.2" x14ac:dyDescent="0.2">
      <c r="A65" s="2"/>
      <c r="B65" s="3"/>
      <c r="C65" s="2"/>
      <c r="D65" s="133" t="s">
        <v>244</v>
      </c>
      <c r="E65" s="132"/>
      <c r="F65" s="132"/>
      <c r="G65" s="133" t="s">
        <v>243</v>
      </c>
      <c r="H65" s="132"/>
      <c r="I65" s="132"/>
      <c r="J65" s="132"/>
      <c r="K65" s="132"/>
      <c r="L65" s="97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x14ac:dyDescent="0.2">
      <c r="B66" s="131"/>
      <c r="L66" s="131"/>
    </row>
    <row r="67" spans="1:31" x14ac:dyDescent="0.2">
      <c r="B67" s="131"/>
      <c r="L67" s="131"/>
    </row>
    <row r="68" spans="1:31" x14ac:dyDescent="0.2">
      <c r="B68" s="131"/>
      <c r="L68" s="131"/>
    </row>
    <row r="69" spans="1:31" x14ac:dyDescent="0.2">
      <c r="B69" s="131"/>
      <c r="L69" s="131"/>
    </row>
    <row r="70" spans="1:31" x14ac:dyDescent="0.2">
      <c r="B70" s="131"/>
      <c r="L70" s="131"/>
    </row>
    <row r="71" spans="1:31" x14ac:dyDescent="0.2">
      <c r="B71" s="131"/>
      <c r="L71" s="131"/>
    </row>
    <row r="72" spans="1:31" x14ac:dyDescent="0.2">
      <c r="B72" s="131"/>
      <c r="L72" s="131"/>
    </row>
    <row r="73" spans="1:31" x14ac:dyDescent="0.2">
      <c r="B73" s="131"/>
      <c r="L73" s="131"/>
    </row>
    <row r="74" spans="1:31" x14ac:dyDescent="0.2">
      <c r="B74" s="131"/>
      <c r="L74" s="131"/>
    </row>
    <row r="75" spans="1:31" x14ac:dyDescent="0.2">
      <c r="B75" s="131"/>
      <c r="L75" s="131"/>
    </row>
    <row r="76" spans="1:31" s="1" customFormat="1" ht="13.2" x14ac:dyDescent="0.2">
      <c r="A76" s="2"/>
      <c r="B76" s="3"/>
      <c r="C76" s="2"/>
      <c r="D76" s="129" t="s">
        <v>242</v>
      </c>
      <c r="E76" s="127"/>
      <c r="F76" s="130" t="s">
        <v>241</v>
      </c>
      <c r="G76" s="129" t="s">
        <v>242</v>
      </c>
      <c r="H76" s="127"/>
      <c r="I76" s="127"/>
      <c r="J76" s="128" t="s">
        <v>241</v>
      </c>
      <c r="K76" s="127"/>
      <c r="L76" s="97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s="1" customFormat="1" ht="14.4" customHeight="1" x14ac:dyDescent="0.2">
      <c r="A77" s="2"/>
      <c r="B77" s="5"/>
      <c r="C77" s="4"/>
      <c r="D77" s="4"/>
      <c r="E77" s="4"/>
      <c r="F77" s="4"/>
      <c r="G77" s="4"/>
      <c r="H77" s="4"/>
      <c r="I77" s="4"/>
      <c r="J77" s="4"/>
      <c r="K77" s="4"/>
      <c r="L77" s="97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81" spans="1:47" s="1" customFormat="1" ht="6.9" customHeight="1" x14ac:dyDescent="0.2">
      <c r="A81" s="2"/>
      <c r="B81" s="104"/>
      <c r="C81" s="103"/>
      <c r="D81" s="103"/>
      <c r="E81" s="103"/>
      <c r="F81" s="103"/>
      <c r="G81" s="103"/>
      <c r="H81" s="103"/>
      <c r="I81" s="103"/>
      <c r="J81" s="103"/>
      <c r="K81" s="103"/>
      <c r="L81" s="97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47" s="1" customFormat="1" ht="24.9" customHeight="1" x14ac:dyDescent="0.2">
      <c r="A82" s="2"/>
      <c r="B82" s="3"/>
      <c r="C82" s="102" t="s">
        <v>240</v>
      </c>
      <c r="D82" s="2"/>
      <c r="E82" s="2"/>
      <c r="F82" s="2"/>
      <c r="G82" s="2"/>
      <c r="H82" s="2"/>
      <c r="I82" s="2"/>
      <c r="J82" s="2"/>
      <c r="K82" s="2"/>
      <c r="L82" s="97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47" s="1" customFormat="1" ht="6.9" customHeight="1" x14ac:dyDescent="0.2">
      <c r="A83" s="2"/>
      <c r="B83" s="3"/>
      <c r="C83" s="2"/>
      <c r="D83" s="2"/>
      <c r="E83" s="2"/>
      <c r="F83" s="2"/>
      <c r="G83" s="2"/>
      <c r="H83" s="2"/>
      <c r="I83" s="2"/>
      <c r="J83" s="2"/>
      <c r="K83" s="2"/>
      <c r="L83" s="97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47" s="1" customFormat="1" ht="12" customHeight="1" x14ac:dyDescent="0.2">
      <c r="A84" s="2"/>
      <c r="B84" s="3"/>
      <c r="C84" s="99" t="s">
        <v>216</v>
      </c>
      <c r="D84" s="2"/>
      <c r="E84" s="2"/>
      <c r="F84" s="2"/>
      <c r="G84" s="2"/>
      <c r="H84" s="2"/>
      <c r="I84" s="2"/>
      <c r="J84" s="2"/>
      <c r="K84" s="2"/>
      <c r="L84" s="97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47" s="1" customFormat="1" ht="16.5" customHeight="1" x14ac:dyDescent="0.2">
      <c r="A85" s="2"/>
      <c r="B85" s="3"/>
      <c r="C85" s="2"/>
      <c r="D85" s="2"/>
      <c r="E85" s="160" t="str">
        <f>E7</f>
        <v>Rekonštrukcia ulíc Záhradná,</v>
      </c>
      <c r="F85" s="161"/>
      <c r="G85" s="161"/>
      <c r="H85" s="161"/>
      <c r="I85" s="2"/>
      <c r="J85" s="2"/>
      <c r="K85" s="2"/>
      <c r="L85" s="97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47" s="1" customFormat="1" ht="12" customHeight="1" x14ac:dyDescent="0.2">
      <c r="A86" s="2"/>
      <c r="B86" s="3"/>
      <c r="C86" s="99" t="s">
        <v>215</v>
      </c>
      <c r="D86" s="2"/>
      <c r="E86" s="2"/>
      <c r="F86" s="2"/>
      <c r="G86" s="2"/>
      <c r="H86" s="2"/>
      <c r="I86" s="2"/>
      <c r="J86" s="2"/>
      <c r="K86" s="2"/>
      <c r="L86" s="97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47" s="1" customFormat="1" ht="16.5" customHeight="1" x14ac:dyDescent="0.2">
      <c r="A87" s="2"/>
      <c r="B87" s="3"/>
      <c r="C87" s="2"/>
      <c r="D87" s="2"/>
      <c r="E87" s="162" t="str">
        <f>E9</f>
        <v>103-00 - Rekonštrukcia Mierovej  Severnej ulice</v>
      </c>
      <c r="F87" s="163"/>
      <c r="G87" s="163"/>
      <c r="H87" s="163"/>
      <c r="I87" s="2"/>
      <c r="J87" s="2"/>
      <c r="K87" s="2"/>
      <c r="L87" s="97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47" s="1" customFormat="1" ht="6.9" customHeight="1" x14ac:dyDescent="0.2">
      <c r="A88" s="2"/>
      <c r="B88" s="3"/>
      <c r="C88" s="2"/>
      <c r="D88" s="2"/>
      <c r="E88" s="2"/>
      <c r="F88" s="2"/>
      <c r="G88" s="2"/>
      <c r="H88" s="2"/>
      <c r="I88" s="2"/>
      <c r="J88" s="2"/>
      <c r="K88" s="2"/>
      <c r="L88" s="97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47" s="1" customFormat="1" ht="12" customHeight="1" x14ac:dyDescent="0.2">
      <c r="A89" s="2"/>
      <c r="B89" s="3"/>
      <c r="C89" s="99" t="s">
        <v>214</v>
      </c>
      <c r="D89" s="2"/>
      <c r="E89" s="2"/>
      <c r="F89" s="100" t="str">
        <f>F12</f>
        <v xml:space="preserve"> </v>
      </c>
      <c r="G89" s="2"/>
      <c r="H89" s="2"/>
      <c r="I89" s="99" t="s">
        <v>213</v>
      </c>
      <c r="J89" s="101"/>
      <c r="K89" s="2"/>
      <c r="L89" s="97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47" s="1" customFormat="1" ht="6.9" customHeight="1" x14ac:dyDescent="0.2">
      <c r="A90" s="2"/>
      <c r="B90" s="3"/>
      <c r="C90" s="2"/>
      <c r="D90" s="2"/>
      <c r="E90" s="2"/>
      <c r="F90" s="2"/>
      <c r="G90" s="2"/>
      <c r="H90" s="2"/>
      <c r="I90" s="2"/>
      <c r="J90" s="2"/>
      <c r="K90" s="2"/>
      <c r="L90" s="97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47" s="1" customFormat="1" ht="15.15" customHeight="1" x14ac:dyDescent="0.2">
      <c r="A91" s="2"/>
      <c r="B91" s="3"/>
      <c r="C91" s="99" t="s">
        <v>212</v>
      </c>
      <c r="D91" s="2"/>
      <c r="E91" s="2"/>
      <c r="F91" s="100" t="str">
        <f>E15</f>
        <v xml:space="preserve"> </v>
      </c>
      <c r="G91" s="2"/>
      <c r="H91" s="2"/>
      <c r="I91" s="99" t="s">
        <v>211</v>
      </c>
      <c r="J91" s="98" t="str">
        <f>E21</f>
        <v xml:space="preserve"> </v>
      </c>
      <c r="K91" s="2"/>
      <c r="L91" s="97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47" s="1" customFormat="1" ht="15.15" customHeight="1" x14ac:dyDescent="0.2">
      <c r="A92" s="2"/>
      <c r="B92" s="3"/>
      <c r="C92" s="99" t="s">
        <v>210</v>
      </c>
      <c r="D92" s="2"/>
      <c r="E92" s="2"/>
      <c r="F92" s="100" t="str">
        <f>IF(E18="","",E18)</f>
        <v>Vyplň údaj</v>
      </c>
      <c r="G92" s="2"/>
      <c r="H92" s="2"/>
      <c r="I92" s="99" t="s">
        <v>209</v>
      </c>
      <c r="J92" s="98" t="str">
        <f>E24</f>
        <v xml:space="preserve"> </v>
      </c>
      <c r="K92" s="2"/>
      <c r="L92" s="97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47" s="1" customFormat="1" ht="10.35" customHeight="1" x14ac:dyDescent="0.2">
      <c r="A93" s="2"/>
      <c r="B93" s="3"/>
      <c r="C93" s="2"/>
      <c r="D93" s="2"/>
      <c r="E93" s="2"/>
      <c r="F93" s="2"/>
      <c r="G93" s="2"/>
      <c r="H93" s="2"/>
      <c r="I93" s="2"/>
      <c r="J93" s="2"/>
      <c r="K93" s="2"/>
      <c r="L93" s="97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47" s="1" customFormat="1" ht="29.25" customHeight="1" x14ac:dyDescent="0.2">
      <c r="A94" s="2"/>
      <c r="B94" s="3"/>
      <c r="C94" s="126" t="s">
        <v>239</v>
      </c>
      <c r="D94" s="105"/>
      <c r="E94" s="105"/>
      <c r="F94" s="105"/>
      <c r="G94" s="105"/>
      <c r="H94" s="105"/>
      <c r="I94" s="105"/>
      <c r="J94" s="125" t="s">
        <v>201</v>
      </c>
      <c r="K94" s="105"/>
      <c r="L94" s="97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47" s="1" customFormat="1" ht="10.35" customHeight="1" x14ac:dyDescent="0.2">
      <c r="A95" s="2"/>
      <c r="B95" s="3"/>
      <c r="C95" s="2"/>
      <c r="D95" s="2"/>
      <c r="E95" s="2"/>
      <c r="F95" s="2"/>
      <c r="G95" s="2"/>
      <c r="H95" s="2"/>
      <c r="I95" s="2"/>
      <c r="J95" s="2"/>
      <c r="K95" s="2"/>
      <c r="L95" s="97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47" s="1" customFormat="1" ht="22.95" customHeight="1" x14ac:dyDescent="0.2">
      <c r="A96" s="2"/>
      <c r="B96" s="3"/>
      <c r="C96" s="118" t="s">
        <v>238</v>
      </c>
      <c r="D96" s="2"/>
      <c r="E96" s="2"/>
      <c r="F96" s="2"/>
      <c r="G96" s="2"/>
      <c r="H96" s="2"/>
      <c r="I96" s="2"/>
      <c r="J96" s="124">
        <f>J136</f>
        <v>0</v>
      </c>
      <c r="K96" s="2"/>
      <c r="L96" s="97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U96" s="7" t="s">
        <v>191</v>
      </c>
    </row>
    <row r="97" spans="1:65" s="119" customFormat="1" ht="24.9" customHeight="1" x14ac:dyDescent="0.2">
      <c r="B97" s="120"/>
      <c r="D97" s="123" t="s">
        <v>237</v>
      </c>
      <c r="E97" s="122"/>
      <c r="F97" s="122"/>
      <c r="G97" s="122"/>
      <c r="H97" s="122"/>
      <c r="I97" s="122"/>
      <c r="J97" s="121">
        <f>J137</f>
        <v>0</v>
      </c>
      <c r="L97" s="120"/>
    </row>
    <row r="98" spans="1:65" s="119" customFormat="1" ht="24.9" customHeight="1" x14ac:dyDescent="0.2">
      <c r="B98" s="120"/>
      <c r="D98" s="123" t="s">
        <v>236</v>
      </c>
      <c r="E98" s="122"/>
      <c r="F98" s="122"/>
      <c r="G98" s="122"/>
      <c r="H98" s="122"/>
      <c r="I98" s="122"/>
      <c r="J98" s="121">
        <f>J138</f>
        <v>0</v>
      </c>
      <c r="L98" s="120"/>
    </row>
    <row r="99" spans="1:65" s="119" customFormat="1" ht="24.9" customHeight="1" x14ac:dyDescent="0.2">
      <c r="B99" s="120"/>
      <c r="D99" s="123" t="s">
        <v>235</v>
      </c>
      <c r="E99" s="122"/>
      <c r="F99" s="122"/>
      <c r="G99" s="122"/>
      <c r="H99" s="122"/>
      <c r="I99" s="122"/>
      <c r="J99" s="121">
        <f>J141</f>
        <v>0</v>
      </c>
      <c r="L99" s="120"/>
    </row>
    <row r="100" spans="1:65" s="119" customFormat="1" ht="24.9" customHeight="1" x14ac:dyDescent="0.2">
      <c r="B100" s="120"/>
      <c r="D100" s="123" t="s">
        <v>234</v>
      </c>
      <c r="E100" s="122"/>
      <c r="F100" s="122"/>
      <c r="G100" s="122"/>
      <c r="H100" s="122"/>
      <c r="I100" s="122"/>
      <c r="J100" s="121">
        <f>J155</f>
        <v>0</v>
      </c>
      <c r="L100" s="120"/>
    </row>
    <row r="101" spans="1:65" s="119" customFormat="1" ht="24.9" customHeight="1" x14ac:dyDescent="0.2">
      <c r="B101" s="120"/>
      <c r="D101" s="123" t="s">
        <v>233</v>
      </c>
      <c r="E101" s="122"/>
      <c r="F101" s="122"/>
      <c r="G101" s="122"/>
      <c r="H101" s="122"/>
      <c r="I101" s="122"/>
      <c r="J101" s="121">
        <f>J158</f>
        <v>0</v>
      </c>
      <c r="L101" s="120"/>
    </row>
    <row r="102" spans="1:65" s="119" customFormat="1" ht="24.9" customHeight="1" x14ac:dyDescent="0.2">
      <c r="B102" s="120"/>
      <c r="D102" s="123" t="s">
        <v>232</v>
      </c>
      <c r="E102" s="122"/>
      <c r="F102" s="122"/>
      <c r="G102" s="122"/>
      <c r="H102" s="122"/>
      <c r="I102" s="122"/>
      <c r="J102" s="121">
        <f>J168</f>
        <v>0</v>
      </c>
      <c r="L102" s="120"/>
    </row>
    <row r="103" spans="1:65" s="119" customFormat="1" ht="24.9" customHeight="1" x14ac:dyDescent="0.2">
      <c r="B103" s="120"/>
      <c r="D103" s="123" t="s">
        <v>231</v>
      </c>
      <c r="E103" s="122"/>
      <c r="F103" s="122"/>
      <c r="G103" s="122"/>
      <c r="H103" s="122"/>
      <c r="I103" s="122"/>
      <c r="J103" s="121">
        <f>J176</f>
        <v>0</v>
      </c>
      <c r="L103" s="120"/>
    </row>
    <row r="104" spans="1:65" s="119" customFormat="1" ht="24.9" customHeight="1" x14ac:dyDescent="0.2">
      <c r="B104" s="120"/>
      <c r="D104" s="123" t="s">
        <v>230</v>
      </c>
      <c r="E104" s="122"/>
      <c r="F104" s="122"/>
      <c r="G104" s="122"/>
      <c r="H104" s="122"/>
      <c r="I104" s="122"/>
      <c r="J104" s="121">
        <f>J203</f>
        <v>0</v>
      </c>
      <c r="L104" s="120"/>
    </row>
    <row r="105" spans="1:65" s="119" customFormat="1" ht="24.9" customHeight="1" x14ac:dyDescent="0.2">
      <c r="B105" s="120"/>
      <c r="D105" s="123" t="s">
        <v>229</v>
      </c>
      <c r="E105" s="122"/>
      <c r="F105" s="122"/>
      <c r="G105" s="122"/>
      <c r="H105" s="122"/>
      <c r="I105" s="122"/>
      <c r="J105" s="121">
        <f>J204</f>
        <v>0</v>
      </c>
      <c r="L105" s="120"/>
    </row>
    <row r="106" spans="1:65" s="119" customFormat="1" ht="24.9" customHeight="1" x14ac:dyDescent="0.2">
      <c r="B106" s="120"/>
      <c r="D106" s="123" t="s">
        <v>228</v>
      </c>
      <c r="E106" s="122"/>
      <c r="F106" s="122"/>
      <c r="G106" s="122"/>
      <c r="H106" s="122"/>
      <c r="I106" s="122"/>
      <c r="J106" s="121">
        <f>J207</f>
        <v>0</v>
      </c>
      <c r="L106" s="120"/>
    </row>
    <row r="107" spans="1:65" s="1" customFormat="1" ht="21.75" customHeight="1" x14ac:dyDescent="0.2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97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65" s="1" customFormat="1" ht="6.9" customHeight="1" x14ac:dyDescent="0.2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97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65" s="1" customFormat="1" ht="29.25" customHeight="1" x14ac:dyDescent="0.2">
      <c r="A109" s="2"/>
      <c r="B109" s="3"/>
      <c r="C109" s="118" t="s">
        <v>227</v>
      </c>
      <c r="D109" s="2"/>
      <c r="E109" s="2"/>
      <c r="F109" s="2"/>
      <c r="G109" s="2"/>
      <c r="H109" s="2"/>
      <c r="I109" s="2"/>
      <c r="J109" s="117">
        <f>ROUND(J110 + J111 + J112 + J113 + J114 + J115,2)</f>
        <v>0</v>
      </c>
      <c r="K109" s="2"/>
      <c r="L109" s="97"/>
      <c r="N109" s="116" t="s">
        <v>199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65" s="1" customFormat="1" ht="18" customHeight="1" x14ac:dyDescent="0.2">
      <c r="A110" s="2"/>
      <c r="B110" s="22"/>
      <c r="C110" s="111"/>
      <c r="D110" s="166" t="s">
        <v>226</v>
      </c>
      <c r="E110" s="167"/>
      <c r="F110" s="167"/>
      <c r="G110" s="111"/>
      <c r="H110" s="111"/>
      <c r="I110" s="111"/>
      <c r="J110" s="114">
        <v>0</v>
      </c>
      <c r="K110" s="111"/>
      <c r="L110" s="113"/>
      <c r="M110" s="108"/>
      <c r="N110" s="112" t="s">
        <v>6</v>
      </c>
      <c r="O110" s="108"/>
      <c r="P110" s="108"/>
      <c r="Q110" s="108"/>
      <c r="R110" s="108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9" t="s">
        <v>221</v>
      </c>
      <c r="AZ110" s="108"/>
      <c r="BA110" s="108"/>
      <c r="BB110" s="108"/>
      <c r="BC110" s="108"/>
      <c r="BD110" s="108"/>
      <c r="BE110" s="110">
        <f t="shared" ref="BE110:BE115" si="0">IF(N110="základná",J110,0)</f>
        <v>0</v>
      </c>
      <c r="BF110" s="110">
        <f t="shared" ref="BF110:BF115" si="1">IF(N110="znížená",J110,0)</f>
        <v>0</v>
      </c>
      <c r="BG110" s="110">
        <f t="shared" ref="BG110:BG115" si="2">IF(N110="zákl. prenesená",J110,0)</f>
        <v>0</v>
      </c>
      <c r="BH110" s="110">
        <f t="shared" ref="BH110:BH115" si="3">IF(N110="zníž. prenesená",J110,0)</f>
        <v>0</v>
      </c>
      <c r="BI110" s="110">
        <f t="shared" ref="BI110:BI115" si="4">IF(N110="nulová",J110,0)</f>
        <v>0</v>
      </c>
      <c r="BJ110" s="109" t="s">
        <v>2</v>
      </c>
      <c r="BK110" s="108"/>
      <c r="BL110" s="108"/>
      <c r="BM110" s="108"/>
    </row>
    <row r="111" spans="1:65" s="1" customFormat="1" ht="18" customHeight="1" x14ac:dyDescent="0.2">
      <c r="A111" s="2"/>
      <c r="B111" s="22"/>
      <c r="C111" s="111"/>
      <c r="D111" s="166" t="s">
        <v>225</v>
      </c>
      <c r="E111" s="167"/>
      <c r="F111" s="167"/>
      <c r="G111" s="111"/>
      <c r="H111" s="111"/>
      <c r="I111" s="111"/>
      <c r="J111" s="114">
        <v>0</v>
      </c>
      <c r="K111" s="111"/>
      <c r="L111" s="113"/>
      <c r="M111" s="108"/>
      <c r="N111" s="112" t="s">
        <v>6</v>
      </c>
      <c r="O111" s="108"/>
      <c r="P111" s="108"/>
      <c r="Q111" s="108"/>
      <c r="R111" s="108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9" t="s">
        <v>221</v>
      </c>
      <c r="AZ111" s="108"/>
      <c r="BA111" s="108"/>
      <c r="BB111" s="108"/>
      <c r="BC111" s="108"/>
      <c r="BD111" s="108"/>
      <c r="BE111" s="110">
        <f t="shared" si="0"/>
        <v>0</v>
      </c>
      <c r="BF111" s="110">
        <f t="shared" si="1"/>
        <v>0</v>
      </c>
      <c r="BG111" s="110">
        <f t="shared" si="2"/>
        <v>0</v>
      </c>
      <c r="BH111" s="110">
        <f t="shared" si="3"/>
        <v>0</v>
      </c>
      <c r="BI111" s="110">
        <f t="shared" si="4"/>
        <v>0</v>
      </c>
      <c r="BJ111" s="109" t="s">
        <v>2</v>
      </c>
      <c r="BK111" s="108"/>
      <c r="BL111" s="108"/>
      <c r="BM111" s="108"/>
    </row>
    <row r="112" spans="1:65" s="1" customFormat="1" ht="18" customHeight="1" x14ac:dyDescent="0.2">
      <c r="A112" s="2"/>
      <c r="B112" s="22"/>
      <c r="C112" s="111"/>
      <c r="D112" s="166" t="s">
        <v>224</v>
      </c>
      <c r="E112" s="167"/>
      <c r="F112" s="167"/>
      <c r="G112" s="111"/>
      <c r="H112" s="111"/>
      <c r="I112" s="111"/>
      <c r="J112" s="114">
        <v>0</v>
      </c>
      <c r="K112" s="111"/>
      <c r="L112" s="113"/>
      <c r="M112" s="108"/>
      <c r="N112" s="112" t="s">
        <v>6</v>
      </c>
      <c r="O112" s="108"/>
      <c r="P112" s="108"/>
      <c r="Q112" s="108"/>
      <c r="R112" s="108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9" t="s">
        <v>221</v>
      </c>
      <c r="AZ112" s="108"/>
      <c r="BA112" s="108"/>
      <c r="BB112" s="108"/>
      <c r="BC112" s="108"/>
      <c r="BD112" s="108"/>
      <c r="BE112" s="110">
        <f t="shared" si="0"/>
        <v>0</v>
      </c>
      <c r="BF112" s="110">
        <f t="shared" si="1"/>
        <v>0</v>
      </c>
      <c r="BG112" s="110">
        <f t="shared" si="2"/>
        <v>0</v>
      </c>
      <c r="BH112" s="110">
        <f t="shared" si="3"/>
        <v>0</v>
      </c>
      <c r="BI112" s="110">
        <f t="shared" si="4"/>
        <v>0</v>
      </c>
      <c r="BJ112" s="109" t="s">
        <v>2</v>
      </c>
      <c r="BK112" s="108"/>
      <c r="BL112" s="108"/>
      <c r="BM112" s="108"/>
    </row>
    <row r="113" spans="1:65" s="1" customFormat="1" ht="18" customHeight="1" x14ac:dyDescent="0.2">
      <c r="A113" s="2"/>
      <c r="B113" s="22"/>
      <c r="C113" s="111"/>
      <c r="D113" s="166" t="s">
        <v>223</v>
      </c>
      <c r="E113" s="167"/>
      <c r="F113" s="167"/>
      <c r="G113" s="111"/>
      <c r="H113" s="111"/>
      <c r="I113" s="111"/>
      <c r="J113" s="114">
        <v>0</v>
      </c>
      <c r="K113" s="111"/>
      <c r="L113" s="113"/>
      <c r="M113" s="108"/>
      <c r="N113" s="112" t="s">
        <v>6</v>
      </c>
      <c r="O113" s="108"/>
      <c r="P113" s="108"/>
      <c r="Q113" s="108"/>
      <c r="R113" s="108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9" t="s">
        <v>221</v>
      </c>
      <c r="AZ113" s="108"/>
      <c r="BA113" s="108"/>
      <c r="BB113" s="108"/>
      <c r="BC113" s="108"/>
      <c r="BD113" s="108"/>
      <c r="BE113" s="110">
        <f t="shared" si="0"/>
        <v>0</v>
      </c>
      <c r="BF113" s="110">
        <f t="shared" si="1"/>
        <v>0</v>
      </c>
      <c r="BG113" s="110">
        <f t="shared" si="2"/>
        <v>0</v>
      </c>
      <c r="BH113" s="110">
        <f t="shared" si="3"/>
        <v>0</v>
      </c>
      <c r="BI113" s="110">
        <f t="shared" si="4"/>
        <v>0</v>
      </c>
      <c r="BJ113" s="109" t="s">
        <v>2</v>
      </c>
      <c r="BK113" s="108"/>
      <c r="BL113" s="108"/>
      <c r="BM113" s="108"/>
    </row>
    <row r="114" spans="1:65" s="1" customFormat="1" ht="18" customHeight="1" x14ac:dyDescent="0.2">
      <c r="A114" s="2"/>
      <c r="B114" s="22"/>
      <c r="C114" s="111"/>
      <c r="D114" s="166" t="s">
        <v>222</v>
      </c>
      <c r="E114" s="167"/>
      <c r="F114" s="167"/>
      <c r="G114" s="111"/>
      <c r="H114" s="111"/>
      <c r="I114" s="111"/>
      <c r="J114" s="114">
        <v>0</v>
      </c>
      <c r="K114" s="111"/>
      <c r="L114" s="113"/>
      <c r="M114" s="108"/>
      <c r="N114" s="112" t="s">
        <v>6</v>
      </c>
      <c r="O114" s="108"/>
      <c r="P114" s="108"/>
      <c r="Q114" s="108"/>
      <c r="R114" s="108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9" t="s">
        <v>221</v>
      </c>
      <c r="AZ114" s="108"/>
      <c r="BA114" s="108"/>
      <c r="BB114" s="108"/>
      <c r="BC114" s="108"/>
      <c r="BD114" s="108"/>
      <c r="BE114" s="110">
        <f t="shared" si="0"/>
        <v>0</v>
      </c>
      <c r="BF114" s="110">
        <f t="shared" si="1"/>
        <v>0</v>
      </c>
      <c r="BG114" s="110">
        <f t="shared" si="2"/>
        <v>0</v>
      </c>
      <c r="BH114" s="110">
        <f t="shared" si="3"/>
        <v>0</v>
      </c>
      <c r="BI114" s="110">
        <f t="shared" si="4"/>
        <v>0</v>
      </c>
      <c r="BJ114" s="109" t="s">
        <v>2</v>
      </c>
      <c r="BK114" s="108"/>
      <c r="BL114" s="108"/>
      <c r="BM114" s="108"/>
    </row>
    <row r="115" spans="1:65" s="1" customFormat="1" ht="18" customHeight="1" x14ac:dyDescent="0.2">
      <c r="A115" s="2"/>
      <c r="B115" s="22"/>
      <c r="C115" s="111"/>
      <c r="D115" s="115" t="s">
        <v>220</v>
      </c>
      <c r="E115" s="111"/>
      <c r="F115" s="111"/>
      <c r="G115" s="111"/>
      <c r="H115" s="111"/>
      <c r="I115" s="111"/>
      <c r="J115" s="114">
        <f>ROUND(J30*T115,2)</f>
        <v>0</v>
      </c>
      <c r="K115" s="111"/>
      <c r="L115" s="113"/>
      <c r="M115" s="108"/>
      <c r="N115" s="112" t="s">
        <v>6</v>
      </c>
      <c r="O115" s="108"/>
      <c r="P115" s="108"/>
      <c r="Q115" s="108"/>
      <c r="R115" s="108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9" t="s">
        <v>219</v>
      </c>
      <c r="AZ115" s="108"/>
      <c r="BA115" s="108"/>
      <c r="BB115" s="108"/>
      <c r="BC115" s="108"/>
      <c r="BD115" s="108"/>
      <c r="BE115" s="110">
        <f t="shared" si="0"/>
        <v>0</v>
      </c>
      <c r="BF115" s="110">
        <f t="shared" si="1"/>
        <v>0</v>
      </c>
      <c r="BG115" s="110">
        <f t="shared" si="2"/>
        <v>0</v>
      </c>
      <c r="BH115" s="110">
        <f t="shared" si="3"/>
        <v>0</v>
      </c>
      <c r="BI115" s="110">
        <f t="shared" si="4"/>
        <v>0</v>
      </c>
      <c r="BJ115" s="109" t="s">
        <v>2</v>
      </c>
      <c r="BK115" s="108"/>
      <c r="BL115" s="108"/>
      <c r="BM115" s="108"/>
    </row>
    <row r="116" spans="1:65" s="1" customFormat="1" x14ac:dyDescent="0.2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97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65" s="1" customFormat="1" ht="29.25" customHeight="1" x14ac:dyDescent="0.2">
      <c r="A117" s="2"/>
      <c r="B117" s="3"/>
      <c r="C117" s="107" t="s">
        <v>218</v>
      </c>
      <c r="D117" s="105"/>
      <c r="E117" s="105"/>
      <c r="F117" s="105"/>
      <c r="G117" s="105"/>
      <c r="H117" s="105"/>
      <c r="I117" s="105"/>
      <c r="J117" s="106">
        <f>ROUND(J96+J109,2)</f>
        <v>0</v>
      </c>
      <c r="K117" s="105"/>
      <c r="L117" s="97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65" s="1" customFormat="1" ht="6.9" customHeight="1" x14ac:dyDescent="0.2">
      <c r="A118" s="2"/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97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22" spans="1:65" s="1" customFormat="1" ht="6.9" customHeight="1" x14ac:dyDescent="0.2">
      <c r="A122" s="2"/>
      <c r="B122" s="104"/>
      <c r="C122" s="103"/>
      <c r="D122" s="103"/>
      <c r="E122" s="103"/>
      <c r="F122" s="103"/>
      <c r="G122" s="103"/>
      <c r="H122" s="103"/>
      <c r="I122" s="103"/>
      <c r="J122" s="103"/>
      <c r="K122" s="103"/>
      <c r="L122" s="97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65" s="1" customFormat="1" ht="24.9" customHeight="1" x14ac:dyDescent="0.2">
      <c r="A123" s="2"/>
      <c r="B123" s="3"/>
      <c r="C123" s="102" t="s">
        <v>217</v>
      </c>
      <c r="D123" s="2"/>
      <c r="E123" s="2"/>
      <c r="F123" s="2"/>
      <c r="G123" s="2"/>
      <c r="H123" s="2"/>
      <c r="I123" s="2"/>
      <c r="J123" s="2"/>
      <c r="K123" s="2"/>
      <c r="L123" s="97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65" s="1" customFormat="1" ht="6.9" customHeight="1" x14ac:dyDescent="0.2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97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65" s="1" customFormat="1" ht="12" customHeight="1" x14ac:dyDescent="0.2">
      <c r="A125" s="2"/>
      <c r="B125" s="3"/>
      <c r="C125" s="99" t="s">
        <v>216</v>
      </c>
      <c r="D125" s="2"/>
      <c r="E125" s="2"/>
      <c r="F125" s="2"/>
      <c r="G125" s="2"/>
      <c r="H125" s="2"/>
      <c r="I125" s="2"/>
      <c r="J125" s="2"/>
      <c r="K125" s="2"/>
      <c r="L125" s="97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65" s="1" customFormat="1" ht="16.5" customHeight="1" x14ac:dyDescent="0.2">
      <c r="A126" s="2"/>
      <c r="B126" s="3"/>
      <c r="C126" s="2"/>
      <c r="D126" s="2"/>
      <c r="E126" s="160" t="str">
        <f>E7</f>
        <v>Rekonštrukcia ulíc Záhradná,</v>
      </c>
      <c r="F126" s="161"/>
      <c r="G126" s="161"/>
      <c r="H126" s="161"/>
      <c r="I126" s="2"/>
      <c r="J126" s="2"/>
      <c r="K126" s="2"/>
      <c r="L126" s="97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65" s="1" customFormat="1" ht="12" customHeight="1" x14ac:dyDescent="0.2">
      <c r="A127" s="2"/>
      <c r="B127" s="3"/>
      <c r="C127" s="99" t="s">
        <v>215</v>
      </c>
      <c r="D127" s="2"/>
      <c r="E127" s="2"/>
      <c r="F127" s="2"/>
      <c r="G127" s="2"/>
      <c r="H127" s="2"/>
      <c r="I127" s="2"/>
      <c r="J127" s="2"/>
      <c r="K127" s="2"/>
      <c r="L127" s="97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65" s="1" customFormat="1" ht="16.5" customHeight="1" x14ac:dyDescent="0.2">
      <c r="A128" s="2"/>
      <c r="B128" s="3"/>
      <c r="C128" s="2"/>
      <c r="D128" s="2"/>
      <c r="E128" s="162" t="str">
        <f>E9</f>
        <v>103-00 - Rekonštrukcia Mierovej  Severnej ulice</v>
      </c>
      <c r="F128" s="163"/>
      <c r="G128" s="163"/>
      <c r="H128" s="163"/>
      <c r="I128" s="2"/>
      <c r="J128" s="2"/>
      <c r="K128" s="2"/>
      <c r="L128" s="97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65" s="1" customFormat="1" ht="14.4" customHeight="1" x14ac:dyDescent="0.2">
      <c r="A129" s="2"/>
      <c r="B129" s="3"/>
      <c r="C129" s="2"/>
      <c r="D129" s="2"/>
      <c r="E129" s="2" t="s">
        <v>271</v>
      </c>
      <c r="F129" s="2"/>
      <c r="G129" s="2"/>
      <c r="H129" s="2"/>
      <c r="I129" s="2"/>
      <c r="J129" s="2"/>
      <c r="K129" s="2"/>
      <c r="L129" s="97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65" s="1" customFormat="1" ht="12" customHeight="1" x14ac:dyDescent="0.2">
      <c r="A130" s="2"/>
      <c r="B130" s="3"/>
      <c r="C130" s="99" t="s">
        <v>214</v>
      </c>
      <c r="D130" s="2"/>
      <c r="E130" s="2"/>
      <c r="F130" s="100" t="str">
        <f>F12</f>
        <v xml:space="preserve"> </v>
      </c>
      <c r="G130" s="2"/>
      <c r="H130" s="2"/>
      <c r="I130" s="99" t="s">
        <v>213</v>
      </c>
      <c r="J130" s="101" t="str">
        <f>IF(J12="","",J12)</f>
        <v/>
      </c>
      <c r="K130" s="2"/>
      <c r="L130" s="97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65" s="1" customFormat="1" ht="6.9" customHeight="1" x14ac:dyDescent="0.2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97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65" s="1" customFormat="1" ht="15.15" customHeight="1" x14ac:dyDescent="0.2">
      <c r="A132" s="2"/>
      <c r="B132" s="3"/>
      <c r="C132" s="99" t="s">
        <v>212</v>
      </c>
      <c r="D132" s="2"/>
      <c r="E132" s="2"/>
      <c r="F132" s="100" t="str">
        <f>E15</f>
        <v xml:space="preserve"> </v>
      </c>
      <c r="G132" s="2"/>
      <c r="H132" s="2"/>
      <c r="I132" s="99" t="s">
        <v>211</v>
      </c>
      <c r="J132" s="98" t="str">
        <f>E21</f>
        <v xml:space="preserve"> </v>
      </c>
      <c r="K132" s="2"/>
      <c r="L132" s="97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65" s="1" customFormat="1" ht="15.15" customHeight="1" x14ac:dyDescent="0.2">
      <c r="A133" s="2"/>
      <c r="B133" s="3"/>
      <c r="C133" s="99" t="s">
        <v>210</v>
      </c>
      <c r="D133" s="2"/>
      <c r="E133" s="2"/>
      <c r="F133" s="100" t="str">
        <f>IF(E18="","",E18)</f>
        <v>Vyplň údaj</v>
      </c>
      <c r="G133" s="2"/>
      <c r="H133" s="2"/>
      <c r="I133" s="99" t="s">
        <v>209</v>
      </c>
      <c r="J133" s="98" t="str">
        <f>E24</f>
        <v xml:space="preserve"> </v>
      </c>
      <c r="K133" s="2"/>
      <c r="L133" s="97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65" s="1" customFormat="1" ht="10.35" customHeight="1" x14ac:dyDescent="0.2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97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65" s="86" customFormat="1" ht="29.25" customHeight="1" x14ac:dyDescent="0.2">
      <c r="A135" s="87"/>
      <c r="B135" s="96"/>
      <c r="C135" s="95" t="s">
        <v>208</v>
      </c>
      <c r="D135" s="94" t="s">
        <v>207</v>
      </c>
      <c r="E135" s="94" t="s">
        <v>206</v>
      </c>
      <c r="F135" s="94" t="s">
        <v>205</v>
      </c>
      <c r="G135" s="94" t="s">
        <v>204</v>
      </c>
      <c r="H135" s="94" t="s">
        <v>203</v>
      </c>
      <c r="I135" s="94" t="s">
        <v>202</v>
      </c>
      <c r="J135" s="93" t="s">
        <v>201</v>
      </c>
      <c r="K135" s="92" t="s">
        <v>200</v>
      </c>
      <c r="L135" s="91"/>
      <c r="M135" s="90" t="s">
        <v>7</v>
      </c>
      <c r="N135" s="89" t="s">
        <v>199</v>
      </c>
      <c r="O135" s="89" t="s">
        <v>198</v>
      </c>
      <c r="P135" s="89" t="s">
        <v>197</v>
      </c>
      <c r="Q135" s="89" t="s">
        <v>196</v>
      </c>
      <c r="R135" s="89" t="s">
        <v>195</v>
      </c>
      <c r="S135" s="89" t="s">
        <v>194</v>
      </c>
      <c r="T135" s="88" t="s">
        <v>193</v>
      </c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</row>
    <row r="136" spans="1:65" s="1" customFormat="1" ht="22.95" customHeight="1" x14ac:dyDescent="0.3">
      <c r="A136" s="2"/>
      <c r="B136" s="3"/>
      <c r="C136" s="85" t="s">
        <v>192</v>
      </c>
      <c r="D136" s="2"/>
      <c r="E136" s="2"/>
      <c r="F136" s="2"/>
      <c r="G136" s="2"/>
      <c r="H136" s="2"/>
      <c r="I136" s="2"/>
      <c r="J136" s="84">
        <f>BK136</f>
        <v>0</v>
      </c>
      <c r="K136" s="2"/>
      <c r="L136" s="3"/>
      <c r="M136" s="83"/>
      <c r="N136" s="82"/>
      <c r="O136" s="80"/>
      <c r="P136" s="81">
        <f>P137+P138+P141+P155+P158+P168+P176+P203+P204+P207</f>
        <v>0</v>
      </c>
      <c r="Q136" s="80"/>
      <c r="R136" s="81">
        <f>R137+R138+R141+R155+R158+R168+R176+R203+R204+R207</f>
        <v>522.81139080000003</v>
      </c>
      <c r="S136" s="80"/>
      <c r="T136" s="79">
        <f>T137+T138+T141+T155+T158+T168+T176+T203+T204+T207</f>
        <v>268.27850000000001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T136" s="7" t="s">
        <v>13</v>
      </c>
      <c r="AU136" s="7" t="s">
        <v>191</v>
      </c>
      <c r="BK136" s="78">
        <f>BK137+BK138+BK141+BK155+BK158+BK168+BK176+BK203+BK204+BK207</f>
        <v>0</v>
      </c>
    </row>
    <row r="137" spans="1:65" s="23" customFormat="1" ht="25.95" customHeight="1" x14ac:dyDescent="0.25">
      <c r="B137" s="31"/>
      <c r="D137" s="25" t="s">
        <v>13</v>
      </c>
      <c r="E137" s="34" t="s">
        <v>190</v>
      </c>
      <c r="F137" s="34" t="s">
        <v>189</v>
      </c>
      <c r="I137" s="33"/>
      <c r="J137" s="32">
        <f>BK137</f>
        <v>0</v>
      </c>
      <c r="L137" s="31"/>
      <c r="M137" s="30"/>
      <c r="N137" s="28"/>
      <c r="O137" s="28"/>
      <c r="P137" s="29">
        <v>0</v>
      </c>
      <c r="Q137" s="28"/>
      <c r="R137" s="29">
        <v>0</v>
      </c>
      <c r="S137" s="28"/>
      <c r="T137" s="27">
        <v>0</v>
      </c>
      <c r="AR137" s="25" t="s">
        <v>4</v>
      </c>
      <c r="AT137" s="26" t="s">
        <v>13</v>
      </c>
      <c r="AU137" s="26" t="s">
        <v>12</v>
      </c>
      <c r="AY137" s="25" t="s">
        <v>3</v>
      </c>
      <c r="BK137" s="24">
        <v>0</v>
      </c>
    </row>
    <row r="138" spans="1:65" s="23" customFormat="1" ht="25.95" customHeight="1" x14ac:dyDescent="0.25">
      <c r="B138" s="31"/>
      <c r="D138" s="25" t="s">
        <v>13</v>
      </c>
      <c r="E138" s="34" t="s">
        <v>188</v>
      </c>
      <c r="F138" s="34" t="s">
        <v>187</v>
      </c>
      <c r="I138" s="33"/>
      <c r="J138" s="32">
        <f>BK138</f>
        <v>0</v>
      </c>
      <c r="L138" s="31"/>
      <c r="M138" s="30"/>
      <c r="N138" s="28"/>
      <c r="O138" s="28"/>
      <c r="P138" s="29">
        <f>SUM(P139:P140)</f>
        <v>0</v>
      </c>
      <c r="Q138" s="28"/>
      <c r="R138" s="29">
        <f>SUM(R139:R140)</f>
        <v>0</v>
      </c>
      <c r="S138" s="28"/>
      <c r="T138" s="27">
        <f>SUM(T139:T140)</f>
        <v>0</v>
      </c>
      <c r="AR138" s="25" t="s">
        <v>4</v>
      </c>
      <c r="AT138" s="26" t="s">
        <v>13</v>
      </c>
      <c r="AU138" s="26" t="s">
        <v>12</v>
      </c>
      <c r="AY138" s="25" t="s">
        <v>3</v>
      </c>
      <c r="BK138" s="24">
        <f>SUM(BK139:BK140)</f>
        <v>0</v>
      </c>
    </row>
    <row r="139" spans="1:65" s="1" customFormat="1" ht="24.15" customHeight="1" x14ac:dyDescent="0.2">
      <c r="A139" s="2"/>
      <c r="B139" s="22"/>
      <c r="C139" s="21" t="s">
        <v>4</v>
      </c>
      <c r="D139" s="21" t="s">
        <v>5</v>
      </c>
      <c r="E139" s="20" t="s">
        <v>186</v>
      </c>
      <c r="F139" s="19" t="s">
        <v>185</v>
      </c>
      <c r="G139" s="18" t="s">
        <v>181</v>
      </c>
      <c r="H139" s="17">
        <v>1</v>
      </c>
      <c r="I139" s="16"/>
      <c r="J139" s="15">
        <f>ROUND(I139*H139,2)</f>
        <v>0</v>
      </c>
      <c r="K139" s="14"/>
      <c r="L139" s="3"/>
      <c r="M139" s="39" t="s">
        <v>7</v>
      </c>
      <c r="N139" s="38" t="s">
        <v>6</v>
      </c>
      <c r="O139" s="37"/>
      <c r="P139" s="36">
        <f>O139*H139</f>
        <v>0</v>
      </c>
      <c r="Q139" s="36">
        <v>0</v>
      </c>
      <c r="R139" s="36">
        <f>Q139*H139</f>
        <v>0</v>
      </c>
      <c r="S139" s="36">
        <v>0</v>
      </c>
      <c r="T139" s="35">
        <f>S139*H139</f>
        <v>0</v>
      </c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R139" s="6" t="s">
        <v>1</v>
      </c>
      <c r="AT139" s="6" t="s">
        <v>5</v>
      </c>
      <c r="AU139" s="6" t="s">
        <v>4</v>
      </c>
      <c r="AY139" s="7" t="s">
        <v>3</v>
      </c>
      <c r="BE139" s="8">
        <f>IF(N139="základná",J139,0)</f>
        <v>0</v>
      </c>
      <c r="BF139" s="8">
        <f>IF(N139="znížená",J139,0)</f>
        <v>0</v>
      </c>
      <c r="BG139" s="8">
        <f>IF(N139="zákl. prenesená",J139,0)</f>
        <v>0</v>
      </c>
      <c r="BH139" s="8">
        <f>IF(N139="zníž. prenesená",J139,0)</f>
        <v>0</v>
      </c>
      <c r="BI139" s="8">
        <f>IF(N139="nulová",J139,0)</f>
        <v>0</v>
      </c>
      <c r="BJ139" s="7" t="s">
        <v>2</v>
      </c>
      <c r="BK139" s="8">
        <f>ROUND(I139*H139,2)</f>
        <v>0</v>
      </c>
      <c r="BL139" s="7" t="s">
        <v>1</v>
      </c>
      <c r="BM139" s="6" t="s">
        <v>184</v>
      </c>
    </row>
    <row r="140" spans="1:65" s="1" customFormat="1" ht="16.5" customHeight="1" x14ac:dyDescent="0.2">
      <c r="A140" s="2"/>
      <c r="B140" s="22"/>
      <c r="C140" s="21" t="s">
        <v>2</v>
      </c>
      <c r="D140" s="21" t="s">
        <v>5</v>
      </c>
      <c r="E140" s="20" t="s">
        <v>183</v>
      </c>
      <c r="F140" s="19" t="s">
        <v>182</v>
      </c>
      <c r="G140" s="18" t="s">
        <v>181</v>
      </c>
      <c r="H140" s="17">
        <v>1</v>
      </c>
      <c r="I140" s="16"/>
      <c r="J140" s="15">
        <f>ROUND(I140*H140,2)</f>
        <v>0</v>
      </c>
      <c r="K140" s="14"/>
      <c r="L140" s="3"/>
      <c r="M140" s="39" t="s">
        <v>7</v>
      </c>
      <c r="N140" s="38" t="s">
        <v>6</v>
      </c>
      <c r="O140" s="37"/>
      <c r="P140" s="36">
        <f>O140*H140</f>
        <v>0</v>
      </c>
      <c r="Q140" s="36">
        <v>0</v>
      </c>
      <c r="R140" s="36">
        <f>Q140*H140</f>
        <v>0</v>
      </c>
      <c r="S140" s="36">
        <v>0</v>
      </c>
      <c r="T140" s="35">
        <f>S140*H140</f>
        <v>0</v>
      </c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R140" s="6" t="s">
        <v>1</v>
      </c>
      <c r="AT140" s="6" t="s">
        <v>5</v>
      </c>
      <c r="AU140" s="6" t="s">
        <v>4</v>
      </c>
      <c r="AY140" s="7" t="s">
        <v>3</v>
      </c>
      <c r="BE140" s="8">
        <f>IF(N140="základná",J140,0)</f>
        <v>0</v>
      </c>
      <c r="BF140" s="8">
        <f>IF(N140="znížená",J140,0)</f>
        <v>0</v>
      </c>
      <c r="BG140" s="8">
        <f>IF(N140="zákl. prenesená",J140,0)</f>
        <v>0</v>
      </c>
      <c r="BH140" s="8">
        <f>IF(N140="zníž. prenesená",J140,0)</f>
        <v>0</v>
      </c>
      <c r="BI140" s="8">
        <f>IF(N140="nulová",J140,0)</f>
        <v>0</v>
      </c>
      <c r="BJ140" s="7" t="s">
        <v>2</v>
      </c>
      <c r="BK140" s="8">
        <f>ROUND(I140*H140,2)</f>
        <v>0</v>
      </c>
      <c r="BL140" s="7" t="s">
        <v>1</v>
      </c>
      <c r="BM140" s="6" t="s">
        <v>180</v>
      </c>
    </row>
    <row r="141" spans="1:65" s="23" customFormat="1" ht="25.95" customHeight="1" x14ac:dyDescent="0.25">
      <c r="B141" s="31"/>
      <c r="D141" s="25" t="s">
        <v>13</v>
      </c>
      <c r="E141" s="34" t="s">
        <v>4</v>
      </c>
      <c r="F141" s="34" t="s">
        <v>179</v>
      </c>
      <c r="I141" s="33"/>
      <c r="J141" s="32">
        <f>BK141</f>
        <v>0</v>
      </c>
      <c r="L141" s="31"/>
      <c r="M141" s="30"/>
      <c r="N141" s="28"/>
      <c r="O141" s="28"/>
      <c r="P141" s="29">
        <f>SUM(P142:P154)</f>
        <v>0</v>
      </c>
      <c r="Q141" s="28"/>
      <c r="R141" s="29">
        <f>SUM(R142:R154)</f>
        <v>0.45900000000000002</v>
      </c>
      <c r="S141" s="28"/>
      <c r="T141" s="27">
        <f>SUM(T142:T154)</f>
        <v>0</v>
      </c>
      <c r="AR141" s="25" t="s">
        <v>4</v>
      </c>
      <c r="AT141" s="26" t="s">
        <v>13</v>
      </c>
      <c r="AU141" s="26" t="s">
        <v>12</v>
      </c>
      <c r="AY141" s="25" t="s">
        <v>3</v>
      </c>
      <c r="BK141" s="24">
        <f>SUM(BK142:BK154)</f>
        <v>0</v>
      </c>
    </row>
    <row r="142" spans="1:65" s="1" customFormat="1" ht="21.75" customHeight="1" x14ac:dyDescent="0.2">
      <c r="A142" s="2"/>
      <c r="B142" s="22"/>
      <c r="C142" s="21" t="s">
        <v>26</v>
      </c>
      <c r="D142" s="21" t="s">
        <v>5</v>
      </c>
      <c r="E142" s="20" t="s">
        <v>178</v>
      </c>
      <c r="F142" s="19" t="s">
        <v>177</v>
      </c>
      <c r="G142" s="18" t="s">
        <v>56</v>
      </c>
      <c r="H142" s="17">
        <v>34.700000000000003</v>
      </c>
      <c r="I142" s="16"/>
      <c r="J142" s="15">
        <f>ROUND(I142*H142,2)</f>
        <v>0</v>
      </c>
      <c r="K142" s="14"/>
      <c r="L142" s="3"/>
      <c r="M142" s="39" t="s">
        <v>7</v>
      </c>
      <c r="N142" s="38" t="s">
        <v>6</v>
      </c>
      <c r="O142" s="37"/>
      <c r="P142" s="36">
        <f>O142*H142</f>
        <v>0</v>
      </c>
      <c r="Q142" s="36">
        <v>0</v>
      </c>
      <c r="R142" s="36">
        <f>Q142*H142</f>
        <v>0</v>
      </c>
      <c r="S142" s="36">
        <v>0</v>
      </c>
      <c r="T142" s="35">
        <f>S142*H142</f>
        <v>0</v>
      </c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R142" s="6" t="s">
        <v>1</v>
      </c>
      <c r="AT142" s="6" t="s">
        <v>5</v>
      </c>
      <c r="AU142" s="6" t="s">
        <v>4</v>
      </c>
      <c r="AY142" s="7" t="s">
        <v>3</v>
      </c>
      <c r="BE142" s="8">
        <f>IF(N142="základná",J142,0)</f>
        <v>0</v>
      </c>
      <c r="BF142" s="8">
        <f>IF(N142="znížená",J142,0)</f>
        <v>0</v>
      </c>
      <c r="BG142" s="8">
        <f>IF(N142="zákl. prenesená",J142,0)</f>
        <v>0</v>
      </c>
      <c r="BH142" s="8">
        <f>IF(N142="zníž. prenesená",J142,0)</f>
        <v>0</v>
      </c>
      <c r="BI142" s="8">
        <f>IF(N142="nulová",J142,0)</f>
        <v>0</v>
      </c>
      <c r="BJ142" s="7" t="s">
        <v>2</v>
      </c>
      <c r="BK142" s="8">
        <f>ROUND(I142*H142,2)</f>
        <v>0</v>
      </c>
      <c r="BL142" s="7" t="s">
        <v>1</v>
      </c>
      <c r="BM142" s="6" t="s">
        <v>176</v>
      </c>
    </row>
    <row r="143" spans="1:65" s="40" customFormat="1" ht="20.399999999999999" x14ac:dyDescent="0.2">
      <c r="B143" s="45"/>
      <c r="D143" s="49" t="s">
        <v>40</v>
      </c>
      <c r="E143" s="41" t="s">
        <v>7</v>
      </c>
      <c r="F143" s="48" t="s">
        <v>175</v>
      </c>
      <c r="H143" s="47">
        <v>34.700000000000003</v>
      </c>
      <c r="I143" s="46"/>
      <c r="L143" s="45"/>
      <c r="M143" s="44"/>
      <c r="N143" s="43"/>
      <c r="O143" s="43"/>
      <c r="P143" s="43"/>
      <c r="Q143" s="43"/>
      <c r="R143" s="43"/>
      <c r="S143" s="43"/>
      <c r="T143" s="42"/>
      <c r="AT143" s="41" t="s">
        <v>40</v>
      </c>
      <c r="AU143" s="41" t="s">
        <v>4</v>
      </c>
      <c r="AV143" s="40" t="s">
        <v>2</v>
      </c>
      <c r="AW143" s="40" t="s">
        <v>47</v>
      </c>
      <c r="AX143" s="40" t="s">
        <v>4</v>
      </c>
      <c r="AY143" s="41" t="s">
        <v>3</v>
      </c>
    </row>
    <row r="144" spans="1:65" s="1" customFormat="1" ht="37.950000000000003" customHeight="1" x14ac:dyDescent="0.2">
      <c r="A144" s="2"/>
      <c r="B144" s="22"/>
      <c r="C144" s="21" t="s">
        <v>1</v>
      </c>
      <c r="D144" s="21" t="s">
        <v>5</v>
      </c>
      <c r="E144" s="20" t="s">
        <v>174</v>
      </c>
      <c r="F144" s="19" t="s">
        <v>173</v>
      </c>
      <c r="G144" s="18" t="s">
        <v>56</v>
      </c>
      <c r="H144" s="17">
        <v>16.5</v>
      </c>
      <c r="I144" s="16"/>
      <c r="J144" s="15">
        <f>ROUND(I144*H144,2)</f>
        <v>0</v>
      </c>
      <c r="K144" s="14"/>
      <c r="L144" s="3"/>
      <c r="M144" s="39" t="s">
        <v>7</v>
      </c>
      <c r="N144" s="38" t="s">
        <v>6</v>
      </c>
      <c r="O144" s="37"/>
      <c r="P144" s="36">
        <f>O144*H144</f>
        <v>0</v>
      </c>
      <c r="Q144" s="36">
        <v>0</v>
      </c>
      <c r="R144" s="36">
        <f>Q144*H144</f>
        <v>0</v>
      </c>
      <c r="S144" s="36">
        <v>0</v>
      </c>
      <c r="T144" s="35">
        <f>S144*H144</f>
        <v>0</v>
      </c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R144" s="6" t="s">
        <v>1</v>
      </c>
      <c r="AT144" s="6" t="s">
        <v>5</v>
      </c>
      <c r="AU144" s="6" t="s">
        <v>4</v>
      </c>
      <c r="AY144" s="7" t="s">
        <v>3</v>
      </c>
      <c r="BE144" s="8">
        <f>IF(N144="základná",J144,0)</f>
        <v>0</v>
      </c>
      <c r="BF144" s="8">
        <f>IF(N144="znížená",J144,0)</f>
        <v>0</v>
      </c>
      <c r="BG144" s="8">
        <f>IF(N144="zákl. prenesená",J144,0)</f>
        <v>0</v>
      </c>
      <c r="BH144" s="8">
        <f>IF(N144="zníž. prenesená",J144,0)</f>
        <v>0</v>
      </c>
      <c r="BI144" s="8">
        <f>IF(N144="nulová",J144,0)</f>
        <v>0</v>
      </c>
      <c r="BJ144" s="7" t="s">
        <v>2</v>
      </c>
      <c r="BK144" s="8">
        <f>ROUND(I144*H144,2)</f>
        <v>0</v>
      </c>
      <c r="BL144" s="7" t="s">
        <v>1</v>
      </c>
      <c r="BM144" s="6" t="s">
        <v>172</v>
      </c>
    </row>
    <row r="145" spans="1:65" s="40" customFormat="1" ht="20.399999999999999" x14ac:dyDescent="0.2">
      <c r="B145" s="45"/>
      <c r="D145" s="49" t="s">
        <v>40</v>
      </c>
      <c r="E145" s="41" t="s">
        <v>7</v>
      </c>
      <c r="F145" s="48" t="s">
        <v>171</v>
      </c>
      <c r="H145" s="47">
        <v>16.5</v>
      </c>
      <c r="I145" s="46"/>
      <c r="L145" s="45"/>
      <c r="M145" s="44"/>
      <c r="N145" s="43"/>
      <c r="O145" s="43"/>
      <c r="P145" s="43"/>
      <c r="Q145" s="43"/>
      <c r="R145" s="43"/>
      <c r="S145" s="43"/>
      <c r="T145" s="42"/>
      <c r="AT145" s="41" t="s">
        <v>40</v>
      </c>
      <c r="AU145" s="41" t="s">
        <v>4</v>
      </c>
      <c r="AV145" s="40" t="s">
        <v>2</v>
      </c>
      <c r="AW145" s="40" t="s">
        <v>47</v>
      </c>
      <c r="AX145" s="40" t="s">
        <v>4</v>
      </c>
      <c r="AY145" s="41" t="s">
        <v>3</v>
      </c>
    </row>
    <row r="146" spans="1:65" s="1" customFormat="1" ht="24.15" customHeight="1" x14ac:dyDescent="0.2">
      <c r="A146" s="2"/>
      <c r="B146" s="22"/>
      <c r="C146" s="21" t="s">
        <v>170</v>
      </c>
      <c r="D146" s="21" t="s">
        <v>5</v>
      </c>
      <c r="E146" s="20" t="s">
        <v>169</v>
      </c>
      <c r="F146" s="19" t="s">
        <v>168</v>
      </c>
      <c r="G146" s="18" t="s">
        <v>56</v>
      </c>
      <c r="H146" s="17">
        <v>18.2</v>
      </c>
      <c r="I146" s="16"/>
      <c r="J146" s="15">
        <f>ROUND(I146*H146,2)</f>
        <v>0</v>
      </c>
      <c r="K146" s="14"/>
      <c r="L146" s="3"/>
      <c r="M146" s="39" t="s">
        <v>7</v>
      </c>
      <c r="N146" s="38" t="s">
        <v>6</v>
      </c>
      <c r="O146" s="37"/>
      <c r="P146" s="36">
        <f>O146*H146</f>
        <v>0</v>
      </c>
      <c r="Q146" s="36">
        <v>0</v>
      </c>
      <c r="R146" s="36">
        <f>Q146*H146</f>
        <v>0</v>
      </c>
      <c r="S146" s="36">
        <v>0</v>
      </c>
      <c r="T146" s="35">
        <f>S146*H146</f>
        <v>0</v>
      </c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R146" s="6" t="s">
        <v>1</v>
      </c>
      <c r="AT146" s="6" t="s">
        <v>5</v>
      </c>
      <c r="AU146" s="6" t="s">
        <v>4</v>
      </c>
      <c r="AY146" s="7" t="s">
        <v>3</v>
      </c>
      <c r="BE146" s="8">
        <f>IF(N146="základná",J146,0)</f>
        <v>0</v>
      </c>
      <c r="BF146" s="8">
        <f>IF(N146="znížená",J146,0)</f>
        <v>0</v>
      </c>
      <c r="BG146" s="8">
        <f>IF(N146="zákl. prenesená",J146,0)</f>
        <v>0</v>
      </c>
      <c r="BH146" s="8">
        <f>IF(N146="zníž. prenesená",J146,0)</f>
        <v>0</v>
      </c>
      <c r="BI146" s="8">
        <f>IF(N146="nulová",J146,0)</f>
        <v>0</v>
      </c>
      <c r="BJ146" s="7" t="s">
        <v>2</v>
      </c>
      <c r="BK146" s="8">
        <f>ROUND(I146*H146,2)</f>
        <v>0</v>
      </c>
      <c r="BL146" s="7" t="s">
        <v>1</v>
      </c>
      <c r="BM146" s="6" t="s">
        <v>167</v>
      </c>
    </row>
    <row r="147" spans="1:65" s="40" customFormat="1" x14ac:dyDescent="0.2">
      <c r="B147" s="45"/>
      <c r="D147" s="49" t="s">
        <v>40</v>
      </c>
      <c r="E147" s="41" t="s">
        <v>7</v>
      </c>
      <c r="F147" s="48" t="s">
        <v>166</v>
      </c>
      <c r="H147" s="47">
        <v>18.2</v>
      </c>
      <c r="I147" s="46"/>
      <c r="L147" s="45"/>
      <c r="M147" s="44"/>
      <c r="N147" s="43"/>
      <c r="O147" s="43"/>
      <c r="P147" s="43"/>
      <c r="Q147" s="43"/>
      <c r="R147" s="43"/>
      <c r="S147" s="43"/>
      <c r="T147" s="42"/>
      <c r="AT147" s="41" t="s">
        <v>40</v>
      </c>
      <c r="AU147" s="41" t="s">
        <v>4</v>
      </c>
      <c r="AV147" s="40" t="s">
        <v>2</v>
      </c>
      <c r="AW147" s="40" t="s">
        <v>47</v>
      </c>
      <c r="AX147" s="40" t="s">
        <v>4</v>
      </c>
      <c r="AY147" s="41" t="s">
        <v>3</v>
      </c>
    </row>
    <row r="148" spans="1:65" s="1" customFormat="1" ht="16.5" customHeight="1" x14ac:dyDescent="0.2">
      <c r="A148" s="2"/>
      <c r="B148" s="22"/>
      <c r="C148" s="60" t="s">
        <v>165</v>
      </c>
      <c r="D148" s="60" t="s">
        <v>30</v>
      </c>
      <c r="E148" s="59" t="s">
        <v>164</v>
      </c>
      <c r="F148" s="58" t="s">
        <v>163</v>
      </c>
      <c r="G148" s="57" t="s">
        <v>8</v>
      </c>
      <c r="H148" s="56">
        <v>0.45900000000000002</v>
      </c>
      <c r="I148" s="55"/>
      <c r="J148" s="54">
        <f>ROUND(I148*H148,2)</f>
        <v>0</v>
      </c>
      <c r="K148" s="53"/>
      <c r="L148" s="52"/>
      <c r="M148" s="51" t="s">
        <v>7</v>
      </c>
      <c r="N148" s="50" t="s">
        <v>6</v>
      </c>
      <c r="O148" s="37"/>
      <c r="P148" s="36">
        <f>O148*H148</f>
        <v>0</v>
      </c>
      <c r="Q148" s="36">
        <v>1</v>
      </c>
      <c r="R148" s="36">
        <f>Q148*H148</f>
        <v>0.45900000000000002</v>
      </c>
      <c r="S148" s="36">
        <v>0</v>
      </c>
      <c r="T148" s="35">
        <f>S148*H148</f>
        <v>0</v>
      </c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R148" s="6" t="s">
        <v>43</v>
      </c>
      <c r="AT148" s="6" t="s">
        <v>30</v>
      </c>
      <c r="AU148" s="6" t="s">
        <v>4</v>
      </c>
      <c r="AY148" s="7" t="s">
        <v>3</v>
      </c>
      <c r="BE148" s="8">
        <f>IF(N148="základná",J148,0)</f>
        <v>0</v>
      </c>
      <c r="BF148" s="8">
        <f>IF(N148="znížená",J148,0)</f>
        <v>0</v>
      </c>
      <c r="BG148" s="8">
        <f>IF(N148="zákl. prenesená",J148,0)</f>
        <v>0</v>
      </c>
      <c r="BH148" s="8">
        <f>IF(N148="zníž. prenesená",J148,0)</f>
        <v>0</v>
      </c>
      <c r="BI148" s="8">
        <f>IF(N148="nulová",J148,0)</f>
        <v>0</v>
      </c>
      <c r="BJ148" s="7" t="s">
        <v>2</v>
      </c>
      <c r="BK148" s="8">
        <f>ROUND(I148*H148,2)</f>
        <v>0</v>
      </c>
      <c r="BL148" s="7" t="s">
        <v>1</v>
      </c>
      <c r="BM148" s="6" t="s">
        <v>162</v>
      </c>
    </row>
    <row r="149" spans="1:65" s="40" customFormat="1" x14ac:dyDescent="0.2">
      <c r="B149" s="45"/>
      <c r="D149" s="49" t="s">
        <v>40</v>
      </c>
      <c r="F149" s="48" t="s">
        <v>161</v>
      </c>
      <c r="H149" s="47">
        <v>0.45900000000000002</v>
      </c>
      <c r="I149" s="46"/>
      <c r="L149" s="45"/>
      <c r="M149" s="44"/>
      <c r="N149" s="43"/>
      <c r="O149" s="43"/>
      <c r="P149" s="43"/>
      <c r="Q149" s="43"/>
      <c r="R149" s="43"/>
      <c r="S149" s="43"/>
      <c r="T149" s="42"/>
      <c r="AT149" s="41" t="s">
        <v>40</v>
      </c>
      <c r="AU149" s="41" t="s">
        <v>4</v>
      </c>
      <c r="AV149" s="40" t="s">
        <v>2</v>
      </c>
      <c r="AW149" s="40" t="s">
        <v>39</v>
      </c>
      <c r="AX149" s="40" t="s">
        <v>4</v>
      </c>
      <c r="AY149" s="41" t="s">
        <v>3</v>
      </c>
    </row>
    <row r="150" spans="1:65" s="1" customFormat="1" ht="16.5" customHeight="1" x14ac:dyDescent="0.2">
      <c r="A150" s="2"/>
      <c r="B150" s="22"/>
      <c r="C150" s="21" t="s">
        <v>160</v>
      </c>
      <c r="D150" s="21" t="s">
        <v>5</v>
      </c>
      <c r="E150" s="20" t="s">
        <v>159</v>
      </c>
      <c r="F150" s="19" t="s">
        <v>158</v>
      </c>
      <c r="G150" s="18" t="s">
        <v>56</v>
      </c>
      <c r="H150" s="17">
        <v>21.7</v>
      </c>
      <c r="I150" s="16"/>
      <c r="J150" s="15">
        <f>ROUND(I150*H150,2)</f>
        <v>0</v>
      </c>
      <c r="K150" s="14"/>
      <c r="L150" s="3"/>
      <c r="M150" s="39" t="s">
        <v>7</v>
      </c>
      <c r="N150" s="38" t="s">
        <v>6</v>
      </c>
      <c r="O150" s="37"/>
      <c r="P150" s="36">
        <f>O150*H150</f>
        <v>0</v>
      </c>
      <c r="Q150" s="36">
        <v>0</v>
      </c>
      <c r="R150" s="36">
        <f>Q150*H150</f>
        <v>0</v>
      </c>
      <c r="S150" s="36">
        <v>0</v>
      </c>
      <c r="T150" s="35">
        <f>S150*H150</f>
        <v>0</v>
      </c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R150" s="6" t="s">
        <v>1</v>
      </c>
      <c r="AT150" s="6" t="s">
        <v>5</v>
      </c>
      <c r="AU150" s="6" t="s">
        <v>4</v>
      </c>
      <c r="AY150" s="7" t="s">
        <v>3</v>
      </c>
      <c r="BE150" s="8">
        <f>IF(N150="základná",J150,0)</f>
        <v>0</v>
      </c>
      <c r="BF150" s="8">
        <f>IF(N150="znížená",J150,0)</f>
        <v>0</v>
      </c>
      <c r="BG150" s="8">
        <f>IF(N150="zákl. prenesená",J150,0)</f>
        <v>0</v>
      </c>
      <c r="BH150" s="8">
        <f>IF(N150="zníž. prenesená",J150,0)</f>
        <v>0</v>
      </c>
      <c r="BI150" s="8">
        <f>IF(N150="nulová",J150,0)</f>
        <v>0</v>
      </c>
      <c r="BJ150" s="7" t="s">
        <v>2</v>
      </c>
      <c r="BK150" s="8">
        <f>ROUND(I150*H150,2)</f>
        <v>0</v>
      </c>
      <c r="BL150" s="7" t="s">
        <v>1</v>
      </c>
      <c r="BM150" s="6" t="s">
        <v>157</v>
      </c>
    </row>
    <row r="151" spans="1:65" s="40" customFormat="1" x14ac:dyDescent="0.2">
      <c r="B151" s="45"/>
      <c r="D151" s="49" t="s">
        <v>40</v>
      </c>
      <c r="E151" s="41" t="s">
        <v>7</v>
      </c>
      <c r="F151" s="48" t="s">
        <v>156</v>
      </c>
      <c r="H151" s="47">
        <v>21.7</v>
      </c>
      <c r="I151" s="46"/>
      <c r="L151" s="45"/>
      <c r="M151" s="44"/>
      <c r="N151" s="43"/>
      <c r="O151" s="43"/>
      <c r="P151" s="43"/>
      <c r="Q151" s="43"/>
      <c r="R151" s="43"/>
      <c r="S151" s="43"/>
      <c r="T151" s="42"/>
      <c r="AT151" s="41" t="s">
        <v>40</v>
      </c>
      <c r="AU151" s="41" t="s">
        <v>4</v>
      </c>
      <c r="AV151" s="40" t="s">
        <v>2</v>
      </c>
      <c r="AW151" s="40" t="s">
        <v>47</v>
      </c>
      <c r="AX151" s="40" t="s">
        <v>4</v>
      </c>
      <c r="AY151" s="41" t="s">
        <v>3</v>
      </c>
    </row>
    <row r="152" spans="1:65" s="1" customFormat="1" ht="16.5" customHeight="1" x14ac:dyDescent="0.2">
      <c r="A152" s="2"/>
      <c r="B152" s="22"/>
      <c r="C152" s="21" t="s">
        <v>43</v>
      </c>
      <c r="D152" s="21" t="s">
        <v>5</v>
      </c>
      <c r="E152" s="20" t="s">
        <v>155</v>
      </c>
      <c r="F152" s="19" t="s">
        <v>154</v>
      </c>
      <c r="G152" s="18" t="s">
        <v>62</v>
      </c>
      <c r="H152" s="17">
        <v>30.3</v>
      </c>
      <c r="I152" s="16"/>
      <c r="J152" s="15">
        <f>ROUND(I152*H152,2)</f>
        <v>0</v>
      </c>
      <c r="K152" s="14"/>
      <c r="L152" s="3"/>
      <c r="M152" s="39" t="s">
        <v>7</v>
      </c>
      <c r="N152" s="38" t="s">
        <v>6</v>
      </c>
      <c r="O152" s="37"/>
      <c r="P152" s="36">
        <f>O152*H152</f>
        <v>0</v>
      </c>
      <c r="Q152" s="36">
        <v>0</v>
      </c>
      <c r="R152" s="36">
        <f>Q152*H152</f>
        <v>0</v>
      </c>
      <c r="S152" s="36">
        <v>0</v>
      </c>
      <c r="T152" s="35">
        <f>S152*H152</f>
        <v>0</v>
      </c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R152" s="6" t="s">
        <v>1</v>
      </c>
      <c r="AT152" s="6" t="s">
        <v>5</v>
      </c>
      <c r="AU152" s="6" t="s">
        <v>4</v>
      </c>
      <c r="AY152" s="7" t="s">
        <v>3</v>
      </c>
      <c r="BE152" s="8">
        <f>IF(N152="základná",J152,0)</f>
        <v>0</v>
      </c>
      <c r="BF152" s="8">
        <f>IF(N152="znížená",J152,0)</f>
        <v>0</v>
      </c>
      <c r="BG152" s="8">
        <f>IF(N152="zákl. prenesená",J152,0)</f>
        <v>0</v>
      </c>
      <c r="BH152" s="8">
        <f>IF(N152="zníž. prenesená",J152,0)</f>
        <v>0</v>
      </c>
      <c r="BI152" s="8">
        <f>IF(N152="nulová",J152,0)</f>
        <v>0</v>
      </c>
      <c r="BJ152" s="7" t="s">
        <v>2</v>
      </c>
      <c r="BK152" s="8">
        <f>ROUND(I152*H152,2)</f>
        <v>0</v>
      </c>
      <c r="BL152" s="7" t="s">
        <v>1</v>
      </c>
      <c r="BM152" s="6" t="s">
        <v>153</v>
      </c>
    </row>
    <row r="153" spans="1:65" s="40" customFormat="1" ht="20.399999999999999" x14ac:dyDescent="0.2">
      <c r="B153" s="45"/>
      <c r="D153" s="49" t="s">
        <v>40</v>
      </c>
      <c r="E153" s="41" t="s">
        <v>7</v>
      </c>
      <c r="F153" s="48" t="s">
        <v>152</v>
      </c>
      <c r="H153" s="47">
        <v>30.3</v>
      </c>
      <c r="I153" s="46"/>
      <c r="L153" s="45"/>
      <c r="M153" s="44"/>
      <c r="N153" s="43"/>
      <c r="O153" s="43"/>
      <c r="P153" s="43"/>
      <c r="Q153" s="43"/>
      <c r="R153" s="43"/>
      <c r="S153" s="43"/>
      <c r="T153" s="42"/>
      <c r="AT153" s="41" t="s">
        <v>40</v>
      </c>
      <c r="AU153" s="41" t="s">
        <v>4</v>
      </c>
      <c r="AV153" s="40" t="s">
        <v>2</v>
      </c>
      <c r="AW153" s="40" t="s">
        <v>47</v>
      </c>
      <c r="AX153" s="40" t="s">
        <v>12</v>
      </c>
      <c r="AY153" s="41" t="s">
        <v>3</v>
      </c>
    </row>
    <row r="154" spans="1:65" s="69" customFormat="1" x14ac:dyDescent="0.2">
      <c r="B154" s="74"/>
      <c r="D154" s="49" t="s">
        <v>40</v>
      </c>
      <c r="E154" s="70" t="s">
        <v>7</v>
      </c>
      <c r="F154" s="77" t="s">
        <v>151</v>
      </c>
      <c r="H154" s="76">
        <v>30.3</v>
      </c>
      <c r="I154" s="75"/>
      <c r="L154" s="74"/>
      <c r="M154" s="73"/>
      <c r="N154" s="72"/>
      <c r="O154" s="72"/>
      <c r="P154" s="72"/>
      <c r="Q154" s="72"/>
      <c r="R154" s="72"/>
      <c r="S154" s="72"/>
      <c r="T154" s="71"/>
      <c r="AT154" s="70" t="s">
        <v>40</v>
      </c>
      <c r="AU154" s="70" t="s">
        <v>4</v>
      </c>
      <c r="AV154" s="69" t="s">
        <v>1</v>
      </c>
      <c r="AW154" s="69" t="s">
        <v>47</v>
      </c>
      <c r="AX154" s="69" t="s">
        <v>4</v>
      </c>
      <c r="AY154" s="70" t="s">
        <v>3</v>
      </c>
    </row>
    <row r="155" spans="1:65" s="23" customFormat="1" ht="25.95" customHeight="1" x14ac:dyDescent="0.25">
      <c r="B155" s="31"/>
      <c r="D155" s="25" t="s">
        <v>13</v>
      </c>
      <c r="E155" s="34" t="s">
        <v>1</v>
      </c>
      <c r="F155" s="34" t="s">
        <v>150</v>
      </c>
      <c r="I155" s="33"/>
      <c r="J155" s="32">
        <f>BK155</f>
        <v>0</v>
      </c>
      <c r="L155" s="31"/>
      <c r="M155" s="30"/>
      <c r="N155" s="28"/>
      <c r="O155" s="28"/>
      <c r="P155" s="29">
        <f>SUM(P156:P157)</f>
        <v>0</v>
      </c>
      <c r="Q155" s="28"/>
      <c r="R155" s="29">
        <f>SUM(R156:R157)</f>
        <v>5.6723400000000002</v>
      </c>
      <c r="S155" s="28"/>
      <c r="T155" s="27">
        <f>SUM(T156:T157)</f>
        <v>0</v>
      </c>
      <c r="AR155" s="25" t="s">
        <v>4</v>
      </c>
      <c r="AT155" s="26" t="s">
        <v>13</v>
      </c>
      <c r="AU155" s="26" t="s">
        <v>12</v>
      </c>
      <c r="AY155" s="25" t="s">
        <v>3</v>
      </c>
      <c r="BK155" s="24">
        <f>SUM(BK156:BK157)</f>
        <v>0</v>
      </c>
    </row>
    <row r="156" spans="1:65" s="1" customFormat="1" ht="24.15" customHeight="1" x14ac:dyDescent="0.2">
      <c r="A156" s="2"/>
      <c r="B156" s="22"/>
      <c r="C156" s="21" t="s">
        <v>107</v>
      </c>
      <c r="D156" s="21" t="s">
        <v>5</v>
      </c>
      <c r="E156" s="20" t="s">
        <v>149</v>
      </c>
      <c r="F156" s="19" t="s">
        <v>148</v>
      </c>
      <c r="G156" s="18" t="s">
        <v>56</v>
      </c>
      <c r="H156" s="17">
        <v>3</v>
      </c>
      <c r="I156" s="16"/>
      <c r="J156" s="15">
        <f>ROUND(I156*H156,2)</f>
        <v>0</v>
      </c>
      <c r="K156" s="14"/>
      <c r="L156" s="3"/>
      <c r="M156" s="39" t="s">
        <v>7</v>
      </c>
      <c r="N156" s="38" t="s">
        <v>6</v>
      </c>
      <c r="O156" s="37"/>
      <c r="P156" s="36">
        <f>O156*H156</f>
        <v>0</v>
      </c>
      <c r="Q156" s="36">
        <v>1.8907799999999999</v>
      </c>
      <c r="R156" s="36">
        <f>Q156*H156</f>
        <v>5.6723400000000002</v>
      </c>
      <c r="S156" s="36">
        <v>0</v>
      </c>
      <c r="T156" s="35">
        <f>S156*H156</f>
        <v>0</v>
      </c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R156" s="6" t="s">
        <v>1</v>
      </c>
      <c r="AT156" s="6" t="s">
        <v>5</v>
      </c>
      <c r="AU156" s="6" t="s">
        <v>4</v>
      </c>
      <c r="AY156" s="7" t="s">
        <v>3</v>
      </c>
      <c r="BE156" s="8">
        <f>IF(N156="základná",J156,0)</f>
        <v>0</v>
      </c>
      <c r="BF156" s="8">
        <f>IF(N156="znížená",J156,0)</f>
        <v>0</v>
      </c>
      <c r="BG156" s="8">
        <f>IF(N156="zákl. prenesená",J156,0)</f>
        <v>0</v>
      </c>
      <c r="BH156" s="8">
        <f>IF(N156="zníž. prenesená",J156,0)</f>
        <v>0</v>
      </c>
      <c r="BI156" s="8">
        <f>IF(N156="nulová",J156,0)</f>
        <v>0</v>
      </c>
      <c r="BJ156" s="7" t="s">
        <v>2</v>
      </c>
      <c r="BK156" s="8">
        <f>ROUND(I156*H156,2)</f>
        <v>0</v>
      </c>
      <c r="BL156" s="7" t="s">
        <v>1</v>
      </c>
      <c r="BM156" s="6" t="s">
        <v>147</v>
      </c>
    </row>
    <row r="157" spans="1:65" s="40" customFormat="1" x14ac:dyDescent="0.2">
      <c r="B157" s="45"/>
      <c r="D157" s="49" t="s">
        <v>40</v>
      </c>
      <c r="E157" s="41" t="s">
        <v>7</v>
      </c>
      <c r="F157" s="48" t="s">
        <v>146</v>
      </c>
      <c r="H157" s="47">
        <v>3</v>
      </c>
      <c r="I157" s="46"/>
      <c r="L157" s="45"/>
      <c r="M157" s="44"/>
      <c r="N157" s="43"/>
      <c r="O157" s="43"/>
      <c r="P157" s="43"/>
      <c r="Q157" s="43"/>
      <c r="R157" s="43"/>
      <c r="S157" s="43"/>
      <c r="T157" s="42"/>
      <c r="AT157" s="41" t="s">
        <v>40</v>
      </c>
      <c r="AU157" s="41" t="s">
        <v>4</v>
      </c>
      <c r="AV157" s="40" t="s">
        <v>2</v>
      </c>
      <c r="AW157" s="40" t="s">
        <v>47</v>
      </c>
      <c r="AX157" s="40" t="s">
        <v>4</v>
      </c>
      <c r="AY157" s="41" t="s">
        <v>3</v>
      </c>
    </row>
    <row r="158" spans="1:65" s="23" customFormat="1" ht="25.95" customHeight="1" x14ac:dyDescent="0.25">
      <c r="B158" s="31"/>
      <c r="D158" s="25" t="s">
        <v>13</v>
      </c>
      <c r="E158" s="34" t="s">
        <v>145</v>
      </c>
      <c r="F158" s="34" t="s">
        <v>144</v>
      </c>
      <c r="I158" s="33"/>
      <c r="J158" s="32">
        <f>BK158</f>
        <v>0</v>
      </c>
      <c r="L158" s="31"/>
      <c r="M158" s="30"/>
      <c r="N158" s="28"/>
      <c r="O158" s="28"/>
      <c r="P158" s="29">
        <f>SUM(P159:P167)</f>
        <v>0</v>
      </c>
      <c r="Q158" s="28"/>
      <c r="R158" s="29">
        <f>SUM(R159:R167)</f>
        <v>509.90070000000009</v>
      </c>
      <c r="S158" s="28"/>
      <c r="T158" s="27">
        <f>SUM(T159:T167)</f>
        <v>0</v>
      </c>
      <c r="AR158" s="25" t="s">
        <v>4</v>
      </c>
      <c r="AT158" s="26" t="s">
        <v>13</v>
      </c>
      <c r="AU158" s="26" t="s">
        <v>12</v>
      </c>
      <c r="AY158" s="25" t="s">
        <v>3</v>
      </c>
      <c r="BK158" s="24">
        <f>SUM(BK159:BK167)</f>
        <v>0</v>
      </c>
    </row>
    <row r="159" spans="1:65" s="1" customFormat="1" ht="33" customHeight="1" x14ac:dyDescent="0.2">
      <c r="A159" s="2"/>
      <c r="B159" s="22"/>
      <c r="C159" s="21" t="s">
        <v>143</v>
      </c>
      <c r="D159" s="21" t="s">
        <v>5</v>
      </c>
      <c r="E159" s="20" t="s">
        <v>142</v>
      </c>
      <c r="F159" s="19" t="s">
        <v>141</v>
      </c>
      <c r="G159" s="18" t="s">
        <v>62</v>
      </c>
      <c r="H159" s="17">
        <v>3914.8</v>
      </c>
      <c r="I159" s="16"/>
      <c r="J159" s="15">
        <f>ROUND(I159*H159,2)</f>
        <v>0</v>
      </c>
      <c r="K159" s="14"/>
      <c r="L159" s="3"/>
      <c r="M159" s="39" t="s">
        <v>7</v>
      </c>
      <c r="N159" s="38" t="s">
        <v>6</v>
      </c>
      <c r="O159" s="37"/>
      <c r="P159" s="36">
        <f>O159*H159</f>
        <v>0</v>
      </c>
      <c r="Q159" s="36">
        <v>5.1000000000000004E-4</v>
      </c>
      <c r="R159" s="36">
        <f>Q159*H159</f>
        <v>1.9965480000000002</v>
      </c>
      <c r="S159" s="36">
        <v>0</v>
      </c>
      <c r="T159" s="35">
        <f>S159*H159</f>
        <v>0</v>
      </c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R159" s="6" t="s">
        <v>1</v>
      </c>
      <c r="AT159" s="6" t="s">
        <v>5</v>
      </c>
      <c r="AU159" s="6" t="s">
        <v>4</v>
      </c>
      <c r="AY159" s="7" t="s">
        <v>3</v>
      </c>
      <c r="BE159" s="8">
        <f>IF(N159="základná",J159,0)</f>
        <v>0</v>
      </c>
      <c r="BF159" s="8">
        <f>IF(N159="znížená",J159,0)</f>
        <v>0</v>
      </c>
      <c r="BG159" s="8">
        <f>IF(N159="zákl. prenesená",J159,0)</f>
        <v>0</v>
      </c>
      <c r="BH159" s="8">
        <f>IF(N159="zníž. prenesená",J159,0)</f>
        <v>0</v>
      </c>
      <c r="BI159" s="8">
        <f>IF(N159="nulová",J159,0)</f>
        <v>0</v>
      </c>
      <c r="BJ159" s="7" t="s">
        <v>2</v>
      </c>
      <c r="BK159" s="8">
        <f>ROUND(I159*H159,2)</f>
        <v>0</v>
      </c>
      <c r="BL159" s="7" t="s">
        <v>1</v>
      </c>
      <c r="BM159" s="6" t="s">
        <v>140</v>
      </c>
    </row>
    <row r="160" spans="1:65" s="61" customFormat="1" ht="20.399999999999999" x14ac:dyDescent="0.2">
      <c r="B160" s="66"/>
      <c r="D160" s="49" t="s">
        <v>40</v>
      </c>
      <c r="E160" s="62" t="s">
        <v>7</v>
      </c>
      <c r="F160" s="68" t="s">
        <v>129</v>
      </c>
      <c r="H160" s="62" t="s">
        <v>7</v>
      </c>
      <c r="I160" s="67"/>
      <c r="L160" s="66"/>
      <c r="M160" s="65"/>
      <c r="N160" s="64"/>
      <c r="O160" s="64"/>
      <c r="P160" s="64"/>
      <c r="Q160" s="64"/>
      <c r="R160" s="64"/>
      <c r="S160" s="64"/>
      <c r="T160" s="63"/>
      <c r="AT160" s="62" t="s">
        <v>40</v>
      </c>
      <c r="AU160" s="62" t="s">
        <v>4</v>
      </c>
      <c r="AV160" s="61" t="s">
        <v>4</v>
      </c>
      <c r="AW160" s="61" t="s">
        <v>47</v>
      </c>
      <c r="AX160" s="61" t="s">
        <v>12</v>
      </c>
      <c r="AY160" s="62" t="s">
        <v>3</v>
      </c>
    </row>
    <row r="161" spans="1:65" s="40" customFormat="1" x14ac:dyDescent="0.2">
      <c r="B161" s="45"/>
      <c r="D161" s="49" t="s">
        <v>40</v>
      </c>
      <c r="E161" s="41" t="s">
        <v>7</v>
      </c>
      <c r="F161" s="48" t="s">
        <v>139</v>
      </c>
      <c r="H161" s="47">
        <v>3914.8</v>
      </c>
      <c r="I161" s="46"/>
      <c r="L161" s="45"/>
      <c r="M161" s="44"/>
      <c r="N161" s="43"/>
      <c r="O161" s="43"/>
      <c r="P161" s="43"/>
      <c r="Q161" s="43"/>
      <c r="R161" s="43"/>
      <c r="S161" s="43"/>
      <c r="T161" s="42"/>
      <c r="AT161" s="41" t="s">
        <v>40</v>
      </c>
      <c r="AU161" s="41" t="s">
        <v>4</v>
      </c>
      <c r="AV161" s="40" t="s">
        <v>2</v>
      </c>
      <c r="AW161" s="40" t="s">
        <v>47</v>
      </c>
      <c r="AX161" s="40" t="s">
        <v>4</v>
      </c>
      <c r="AY161" s="41" t="s">
        <v>3</v>
      </c>
    </row>
    <row r="162" spans="1:65" s="1" customFormat="1" ht="24.15" customHeight="1" x14ac:dyDescent="0.2">
      <c r="A162" s="2"/>
      <c r="B162" s="22"/>
      <c r="C162" s="21" t="s">
        <v>138</v>
      </c>
      <c r="D162" s="21" t="s">
        <v>5</v>
      </c>
      <c r="E162" s="20" t="s">
        <v>137</v>
      </c>
      <c r="F162" s="19" t="s">
        <v>136</v>
      </c>
      <c r="G162" s="18" t="s">
        <v>62</v>
      </c>
      <c r="H162" s="17">
        <v>3914.8</v>
      </c>
      <c r="I162" s="16"/>
      <c r="J162" s="15">
        <f>ROUND(I162*H162,2)</f>
        <v>0</v>
      </c>
      <c r="K162" s="14"/>
      <c r="L162" s="3"/>
      <c r="M162" s="39" t="s">
        <v>7</v>
      </c>
      <c r="N162" s="38" t="s">
        <v>6</v>
      </c>
      <c r="O162" s="37"/>
      <c r="P162" s="36">
        <f>O162*H162</f>
        <v>0</v>
      </c>
      <c r="Q162" s="36">
        <v>0.12966</v>
      </c>
      <c r="R162" s="36">
        <f>Q162*H162</f>
        <v>507.59296800000004</v>
      </c>
      <c r="S162" s="36">
        <v>0</v>
      </c>
      <c r="T162" s="35">
        <f>S162*H162</f>
        <v>0</v>
      </c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R162" s="6" t="s">
        <v>1</v>
      </c>
      <c r="AT162" s="6" t="s">
        <v>5</v>
      </c>
      <c r="AU162" s="6" t="s">
        <v>4</v>
      </c>
      <c r="AY162" s="7" t="s">
        <v>3</v>
      </c>
      <c r="BE162" s="8">
        <f>IF(N162="základná",J162,0)</f>
        <v>0</v>
      </c>
      <c r="BF162" s="8">
        <f>IF(N162="znížená",J162,0)</f>
        <v>0</v>
      </c>
      <c r="BG162" s="8">
        <f>IF(N162="zákl. prenesená",J162,0)</f>
        <v>0</v>
      </c>
      <c r="BH162" s="8">
        <f>IF(N162="zníž. prenesená",J162,0)</f>
        <v>0</v>
      </c>
      <c r="BI162" s="8">
        <f>IF(N162="nulová",J162,0)</f>
        <v>0</v>
      </c>
      <c r="BJ162" s="7" t="s">
        <v>2</v>
      </c>
      <c r="BK162" s="8">
        <f>ROUND(I162*H162,2)</f>
        <v>0</v>
      </c>
      <c r="BL162" s="7" t="s">
        <v>1</v>
      </c>
      <c r="BM162" s="6" t="s">
        <v>135</v>
      </c>
    </row>
    <row r="163" spans="1:65" s="61" customFormat="1" ht="20.399999999999999" x14ac:dyDescent="0.2">
      <c r="B163" s="66"/>
      <c r="D163" s="49" t="s">
        <v>40</v>
      </c>
      <c r="E163" s="62" t="s">
        <v>7</v>
      </c>
      <c r="F163" s="68" t="s">
        <v>129</v>
      </c>
      <c r="H163" s="62" t="s">
        <v>7</v>
      </c>
      <c r="I163" s="67"/>
      <c r="L163" s="66"/>
      <c r="M163" s="65"/>
      <c r="N163" s="64"/>
      <c r="O163" s="64"/>
      <c r="P163" s="64"/>
      <c r="Q163" s="64"/>
      <c r="R163" s="64"/>
      <c r="S163" s="64"/>
      <c r="T163" s="63"/>
      <c r="AT163" s="62" t="s">
        <v>40</v>
      </c>
      <c r="AU163" s="62" t="s">
        <v>4</v>
      </c>
      <c r="AV163" s="61" t="s">
        <v>4</v>
      </c>
      <c r="AW163" s="61" t="s">
        <v>47</v>
      </c>
      <c r="AX163" s="61" t="s">
        <v>12</v>
      </c>
      <c r="AY163" s="62" t="s">
        <v>3</v>
      </c>
    </row>
    <row r="164" spans="1:65" s="40" customFormat="1" ht="20.399999999999999" x14ac:dyDescent="0.2">
      <c r="B164" s="45"/>
      <c r="D164" s="49" t="s">
        <v>40</v>
      </c>
      <c r="E164" s="41" t="s">
        <v>7</v>
      </c>
      <c r="F164" s="48" t="s">
        <v>134</v>
      </c>
      <c r="H164" s="47">
        <v>3914.8</v>
      </c>
      <c r="I164" s="46"/>
      <c r="L164" s="45"/>
      <c r="M164" s="44"/>
      <c r="N164" s="43"/>
      <c r="O164" s="43"/>
      <c r="P164" s="43"/>
      <c r="Q164" s="43"/>
      <c r="R164" s="43"/>
      <c r="S164" s="43"/>
      <c r="T164" s="42"/>
      <c r="AT164" s="41" t="s">
        <v>40</v>
      </c>
      <c r="AU164" s="41" t="s">
        <v>4</v>
      </c>
      <c r="AV164" s="40" t="s">
        <v>2</v>
      </c>
      <c r="AW164" s="40" t="s">
        <v>47</v>
      </c>
      <c r="AX164" s="40" t="s">
        <v>4</v>
      </c>
      <c r="AY164" s="41" t="s">
        <v>3</v>
      </c>
    </row>
    <row r="165" spans="1:65" s="1" customFormat="1" ht="16.5" customHeight="1" x14ac:dyDescent="0.2">
      <c r="A165" s="2"/>
      <c r="B165" s="22"/>
      <c r="C165" s="21" t="s">
        <v>133</v>
      </c>
      <c r="D165" s="21" t="s">
        <v>5</v>
      </c>
      <c r="E165" s="20" t="s">
        <v>132</v>
      </c>
      <c r="F165" s="19" t="s">
        <v>131</v>
      </c>
      <c r="G165" s="18" t="s">
        <v>56</v>
      </c>
      <c r="H165" s="17">
        <v>2.4</v>
      </c>
      <c r="I165" s="16"/>
      <c r="J165" s="15">
        <f>ROUND(I165*H165,2)</f>
        <v>0</v>
      </c>
      <c r="K165" s="14"/>
      <c r="L165" s="3"/>
      <c r="M165" s="39" t="s">
        <v>7</v>
      </c>
      <c r="N165" s="38" t="s">
        <v>6</v>
      </c>
      <c r="O165" s="37"/>
      <c r="P165" s="36">
        <f>O165*H165</f>
        <v>0</v>
      </c>
      <c r="Q165" s="36">
        <v>0.12966</v>
      </c>
      <c r="R165" s="36">
        <f>Q165*H165</f>
        <v>0.31118399999999996</v>
      </c>
      <c r="S165" s="36">
        <v>0</v>
      </c>
      <c r="T165" s="35">
        <f>S165*H165</f>
        <v>0</v>
      </c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R165" s="6" t="s">
        <v>1</v>
      </c>
      <c r="AT165" s="6" t="s">
        <v>5</v>
      </c>
      <c r="AU165" s="6" t="s">
        <v>4</v>
      </c>
      <c r="AY165" s="7" t="s">
        <v>3</v>
      </c>
      <c r="BE165" s="8">
        <f>IF(N165="základná",J165,0)</f>
        <v>0</v>
      </c>
      <c r="BF165" s="8">
        <f>IF(N165="znížená",J165,0)</f>
        <v>0</v>
      </c>
      <c r="BG165" s="8">
        <f>IF(N165="zákl. prenesená",J165,0)</f>
        <v>0</v>
      </c>
      <c r="BH165" s="8">
        <f>IF(N165="zníž. prenesená",J165,0)</f>
        <v>0</v>
      </c>
      <c r="BI165" s="8">
        <f>IF(N165="nulová",J165,0)</f>
        <v>0</v>
      </c>
      <c r="BJ165" s="7" t="s">
        <v>2</v>
      </c>
      <c r="BK165" s="8">
        <f>ROUND(I165*H165,2)</f>
        <v>0</v>
      </c>
      <c r="BL165" s="7" t="s">
        <v>1</v>
      </c>
      <c r="BM165" s="6" t="s">
        <v>130</v>
      </c>
    </row>
    <row r="166" spans="1:65" s="61" customFormat="1" ht="20.399999999999999" x14ac:dyDescent="0.2">
      <c r="B166" s="66"/>
      <c r="D166" s="49" t="s">
        <v>40</v>
      </c>
      <c r="E166" s="62" t="s">
        <v>7</v>
      </c>
      <c r="F166" s="68" t="s">
        <v>129</v>
      </c>
      <c r="H166" s="62" t="s">
        <v>7</v>
      </c>
      <c r="I166" s="67"/>
      <c r="L166" s="66"/>
      <c r="M166" s="65"/>
      <c r="N166" s="64"/>
      <c r="O166" s="64"/>
      <c r="P166" s="64"/>
      <c r="Q166" s="64"/>
      <c r="R166" s="64"/>
      <c r="S166" s="64"/>
      <c r="T166" s="63"/>
      <c r="AT166" s="62" t="s">
        <v>40</v>
      </c>
      <c r="AU166" s="62" t="s">
        <v>4</v>
      </c>
      <c r="AV166" s="61" t="s">
        <v>4</v>
      </c>
      <c r="AW166" s="61" t="s">
        <v>47</v>
      </c>
      <c r="AX166" s="61" t="s">
        <v>12</v>
      </c>
      <c r="AY166" s="62" t="s">
        <v>3</v>
      </c>
    </row>
    <row r="167" spans="1:65" s="40" customFormat="1" x14ac:dyDescent="0.2">
      <c r="B167" s="45"/>
      <c r="D167" s="49" t="s">
        <v>40</v>
      </c>
      <c r="E167" s="41" t="s">
        <v>7</v>
      </c>
      <c r="F167" s="48" t="s">
        <v>128</v>
      </c>
      <c r="H167" s="47">
        <v>2.4</v>
      </c>
      <c r="I167" s="46"/>
      <c r="L167" s="45"/>
      <c r="M167" s="44"/>
      <c r="N167" s="43"/>
      <c r="O167" s="43"/>
      <c r="P167" s="43"/>
      <c r="Q167" s="43"/>
      <c r="R167" s="43"/>
      <c r="S167" s="43"/>
      <c r="T167" s="42"/>
      <c r="AT167" s="41" t="s">
        <v>40</v>
      </c>
      <c r="AU167" s="41" t="s">
        <v>4</v>
      </c>
      <c r="AV167" s="40" t="s">
        <v>2</v>
      </c>
      <c r="AW167" s="40" t="s">
        <v>47</v>
      </c>
      <c r="AX167" s="40" t="s">
        <v>4</v>
      </c>
      <c r="AY167" s="41" t="s">
        <v>3</v>
      </c>
    </row>
    <row r="168" spans="1:65" s="23" customFormat="1" ht="25.95" customHeight="1" x14ac:dyDescent="0.25">
      <c r="B168" s="31"/>
      <c r="D168" s="25" t="s">
        <v>13</v>
      </c>
      <c r="E168" s="34" t="s">
        <v>43</v>
      </c>
      <c r="F168" s="34" t="s">
        <v>127</v>
      </c>
      <c r="I168" s="33"/>
      <c r="J168" s="32">
        <f>BK168</f>
        <v>0</v>
      </c>
      <c r="L168" s="31"/>
      <c r="M168" s="30"/>
      <c r="N168" s="28"/>
      <c r="O168" s="28"/>
      <c r="P168" s="29">
        <f>SUM(P169:P175)</f>
        <v>0</v>
      </c>
      <c r="Q168" s="28"/>
      <c r="R168" s="29">
        <f>SUM(R169:R175)</f>
        <v>3.4360732</v>
      </c>
      <c r="S168" s="28"/>
      <c r="T168" s="27">
        <f>SUM(T169:T175)</f>
        <v>0</v>
      </c>
      <c r="AR168" s="25" t="s">
        <v>4</v>
      </c>
      <c r="AT168" s="26" t="s">
        <v>13</v>
      </c>
      <c r="AU168" s="26" t="s">
        <v>12</v>
      </c>
      <c r="AY168" s="25" t="s">
        <v>3</v>
      </c>
      <c r="BK168" s="24">
        <f>SUM(BK169:BK175)</f>
        <v>0</v>
      </c>
    </row>
    <row r="169" spans="1:65" s="1" customFormat="1" ht="16.5" customHeight="1" x14ac:dyDescent="0.2">
      <c r="A169" s="2"/>
      <c r="B169" s="22"/>
      <c r="C169" s="21" t="s">
        <v>126</v>
      </c>
      <c r="D169" s="21" t="s">
        <v>5</v>
      </c>
      <c r="E169" s="20" t="s">
        <v>125</v>
      </c>
      <c r="F169" s="19" t="s">
        <v>124</v>
      </c>
      <c r="G169" s="18" t="s">
        <v>50</v>
      </c>
      <c r="H169" s="17">
        <v>36.1</v>
      </c>
      <c r="I169" s="16"/>
      <c r="J169" s="15">
        <f>ROUND(I169*H169,2)</f>
        <v>0</v>
      </c>
      <c r="K169" s="14"/>
      <c r="L169" s="3"/>
      <c r="M169" s="39" t="s">
        <v>7</v>
      </c>
      <c r="N169" s="38" t="s">
        <v>6</v>
      </c>
      <c r="O169" s="37"/>
      <c r="P169" s="36">
        <f>O169*H169</f>
        <v>0</v>
      </c>
      <c r="Q169" s="36">
        <v>1.0000000000000001E-5</v>
      </c>
      <c r="R169" s="36">
        <f>Q169*H169</f>
        <v>3.6100000000000005E-4</v>
      </c>
      <c r="S169" s="36">
        <v>0</v>
      </c>
      <c r="T169" s="35">
        <f>S169*H169</f>
        <v>0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R169" s="6" t="s">
        <v>1</v>
      </c>
      <c r="AT169" s="6" t="s">
        <v>5</v>
      </c>
      <c r="AU169" s="6" t="s">
        <v>4</v>
      </c>
      <c r="AY169" s="7" t="s">
        <v>3</v>
      </c>
      <c r="BE169" s="8">
        <f>IF(N169="základná",J169,0)</f>
        <v>0</v>
      </c>
      <c r="BF169" s="8">
        <f>IF(N169="znížená",J169,0)</f>
        <v>0</v>
      </c>
      <c r="BG169" s="8">
        <f>IF(N169="zákl. prenesená",J169,0)</f>
        <v>0</v>
      </c>
      <c r="BH169" s="8">
        <f>IF(N169="zníž. prenesená",J169,0)</f>
        <v>0</v>
      </c>
      <c r="BI169" s="8">
        <f>IF(N169="nulová",J169,0)</f>
        <v>0</v>
      </c>
      <c r="BJ169" s="7" t="s">
        <v>2</v>
      </c>
      <c r="BK169" s="8">
        <f>ROUND(I169*H169,2)</f>
        <v>0</v>
      </c>
      <c r="BL169" s="7" t="s">
        <v>1</v>
      </c>
      <c r="BM169" s="6" t="s">
        <v>123</v>
      </c>
    </row>
    <row r="170" spans="1:65" s="40" customFormat="1" x14ac:dyDescent="0.2">
      <c r="B170" s="45"/>
      <c r="D170" s="49" t="s">
        <v>40</v>
      </c>
      <c r="E170" s="41" t="s">
        <v>7</v>
      </c>
      <c r="F170" s="48" t="s">
        <v>122</v>
      </c>
      <c r="H170" s="47">
        <v>36.1</v>
      </c>
      <c r="I170" s="46"/>
      <c r="L170" s="45"/>
      <c r="M170" s="44"/>
      <c r="N170" s="43"/>
      <c r="O170" s="43"/>
      <c r="P170" s="43"/>
      <c r="Q170" s="43"/>
      <c r="R170" s="43"/>
      <c r="S170" s="43"/>
      <c r="T170" s="42"/>
      <c r="AT170" s="41" t="s">
        <v>40</v>
      </c>
      <c r="AU170" s="41" t="s">
        <v>4</v>
      </c>
      <c r="AV170" s="40" t="s">
        <v>2</v>
      </c>
      <c r="AW170" s="40" t="s">
        <v>47</v>
      </c>
      <c r="AX170" s="40" t="s">
        <v>4</v>
      </c>
      <c r="AY170" s="41" t="s">
        <v>3</v>
      </c>
    </row>
    <row r="171" spans="1:65" s="1" customFormat="1" ht="16.5" customHeight="1" x14ac:dyDescent="0.2">
      <c r="A171" s="2"/>
      <c r="B171" s="22"/>
      <c r="C171" s="60" t="s">
        <v>121</v>
      </c>
      <c r="D171" s="60" t="s">
        <v>30</v>
      </c>
      <c r="E171" s="59" t="s">
        <v>120</v>
      </c>
      <c r="F171" s="58" t="s">
        <v>119</v>
      </c>
      <c r="G171" s="57" t="s">
        <v>18</v>
      </c>
      <c r="H171" s="56">
        <v>7.22</v>
      </c>
      <c r="I171" s="55"/>
      <c r="J171" s="54">
        <f>ROUND(I171*H171,2)</f>
        <v>0</v>
      </c>
      <c r="K171" s="53"/>
      <c r="L171" s="52"/>
      <c r="M171" s="51" t="s">
        <v>7</v>
      </c>
      <c r="N171" s="50" t="s">
        <v>6</v>
      </c>
      <c r="O171" s="37"/>
      <c r="P171" s="36">
        <f>O171*H171</f>
        <v>0</v>
      </c>
      <c r="Q171" s="36">
        <v>2.6009999999999998E-2</v>
      </c>
      <c r="R171" s="36">
        <f>Q171*H171</f>
        <v>0.18779219999999999</v>
      </c>
      <c r="S171" s="36">
        <v>0</v>
      </c>
      <c r="T171" s="35">
        <f>S171*H171</f>
        <v>0</v>
      </c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R171" s="6" t="s">
        <v>43</v>
      </c>
      <c r="AT171" s="6" t="s">
        <v>30</v>
      </c>
      <c r="AU171" s="6" t="s">
        <v>4</v>
      </c>
      <c r="AY171" s="7" t="s">
        <v>3</v>
      </c>
      <c r="BE171" s="8">
        <f>IF(N171="základná",J171,0)</f>
        <v>0</v>
      </c>
      <c r="BF171" s="8">
        <f>IF(N171="znížená",J171,0)</f>
        <v>0</v>
      </c>
      <c r="BG171" s="8">
        <f>IF(N171="zákl. prenesená",J171,0)</f>
        <v>0</v>
      </c>
      <c r="BH171" s="8">
        <f>IF(N171="zníž. prenesená",J171,0)</f>
        <v>0</v>
      </c>
      <c r="BI171" s="8">
        <f>IF(N171="nulová",J171,0)</f>
        <v>0</v>
      </c>
      <c r="BJ171" s="7" t="s">
        <v>2</v>
      </c>
      <c r="BK171" s="8">
        <f>ROUND(I171*H171,2)</f>
        <v>0</v>
      </c>
      <c r="BL171" s="7" t="s">
        <v>1</v>
      </c>
      <c r="BM171" s="6" t="s">
        <v>118</v>
      </c>
    </row>
    <row r="172" spans="1:65" s="40" customFormat="1" x14ac:dyDescent="0.2">
      <c r="B172" s="45"/>
      <c r="D172" s="49" t="s">
        <v>40</v>
      </c>
      <c r="F172" s="48" t="s">
        <v>117</v>
      </c>
      <c r="H172" s="47">
        <v>7.22</v>
      </c>
      <c r="I172" s="46"/>
      <c r="L172" s="45"/>
      <c r="M172" s="44"/>
      <c r="N172" s="43"/>
      <c r="O172" s="43"/>
      <c r="P172" s="43"/>
      <c r="Q172" s="43"/>
      <c r="R172" s="43"/>
      <c r="S172" s="43"/>
      <c r="T172" s="42"/>
      <c r="AT172" s="41" t="s">
        <v>40</v>
      </c>
      <c r="AU172" s="41" t="s">
        <v>4</v>
      </c>
      <c r="AV172" s="40" t="s">
        <v>2</v>
      </c>
      <c r="AW172" s="40" t="s">
        <v>39</v>
      </c>
      <c r="AX172" s="40" t="s">
        <v>4</v>
      </c>
      <c r="AY172" s="41" t="s">
        <v>3</v>
      </c>
    </row>
    <row r="173" spans="1:65" s="1" customFormat="1" ht="24.15" customHeight="1" x14ac:dyDescent="0.2">
      <c r="A173" s="2"/>
      <c r="B173" s="22"/>
      <c r="C173" s="21" t="s">
        <v>116</v>
      </c>
      <c r="D173" s="21" t="s">
        <v>5</v>
      </c>
      <c r="E173" s="20" t="s">
        <v>115</v>
      </c>
      <c r="F173" s="19" t="s">
        <v>114</v>
      </c>
      <c r="G173" s="18" t="s">
        <v>18</v>
      </c>
      <c r="H173" s="17">
        <v>8</v>
      </c>
      <c r="I173" s="16"/>
      <c r="J173" s="15">
        <f>ROUND(I173*H173,2)</f>
        <v>0</v>
      </c>
      <c r="K173" s="14"/>
      <c r="L173" s="3"/>
      <c r="M173" s="39" t="s">
        <v>7</v>
      </c>
      <c r="N173" s="38" t="s">
        <v>6</v>
      </c>
      <c r="O173" s="37"/>
      <c r="P173" s="36">
        <f>O173*H173</f>
        <v>0</v>
      </c>
      <c r="Q173" s="36">
        <v>0.34099000000000002</v>
      </c>
      <c r="R173" s="36">
        <f>Q173*H173</f>
        <v>2.7279200000000001</v>
      </c>
      <c r="S173" s="36">
        <v>0</v>
      </c>
      <c r="T173" s="35">
        <f>S173*H173</f>
        <v>0</v>
      </c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R173" s="6" t="s">
        <v>1</v>
      </c>
      <c r="AT173" s="6" t="s">
        <v>5</v>
      </c>
      <c r="AU173" s="6" t="s">
        <v>4</v>
      </c>
      <c r="AY173" s="7" t="s">
        <v>3</v>
      </c>
      <c r="BE173" s="8">
        <f>IF(N173="základná",J173,0)</f>
        <v>0</v>
      </c>
      <c r="BF173" s="8">
        <f>IF(N173="znížená",J173,0)</f>
        <v>0</v>
      </c>
      <c r="BG173" s="8">
        <f>IF(N173="zákl. prenesená",J173,0)</f>
        <v>0</v>
      </c>
      <c r="BH173" s="8">
        <f>IF(N173="zníž. prenesená",J173,0)</f>
        <v>0</v>
      </c>
      <c r="BI173" s="8">
        <f>IF(N173="nulová",J173,0)</f>
        <v>0</v>
      </c>
      <c r="BJ173" s="7" t="s">
        <v>2</v>
      </c>
      <c r="BK173" s="8">
        <f>ROUND(I173*H173,2)</f>
        <v>0</v>
      </c>
      <c r="BL173" s="7" t="s">
        <v>1</v>
      </c>
      <c r="BM173" s="6" t="s">
        <v>113</v>
      </c>
    </row>
    <row r="174" spans="1:65" s="40" customFormat="1" x14ac:dyDescent="0.2">
      <c r="B174" s="45"/>
      <c r="D174" s="49" t="s">
        <v>40</v>
      </c>
      <c r="E174" s="41" t="s">
        <v>7</v>
      </c>
      <c r="F174" s="48" t="s">
        <v>112</v>
      </c>
      <c r="H174" s="47">
        <v>8</v>
      </c>
      <c r="I174" s="46"/>
      <c r="L174" s="45"/>
      <c r="M174" s="44"/>
      <c r="N174" s="43"/>
      <c r="O174" s="43"/>
      <c r="P174" s="43"/>
      <c r="Q174" s="43"/>
      <c r="R174" s="43"/>
      <c r="S174" s="43"/>
      <c r="T174" s="42"/>
      <c r="AT174" s="41" t="s">
        <v>40</v>
      </c>
      <c r="AU174" s="41" t="s">
        <v>4</v>
      </c>
      <c r="AV174" s="40" t="s">
        <v>2</v>
      </c>
      <c r="AW174" s="40" t="s">
        <v>47</v>
      </c>
      <c r="AX174" s="40" t="s">
        <v>4</v>
      </c>
      <c r="AY174" s="41" t="s">
        <v>3</v>
      </c>
    </row>
    <row r="175" spans="1:65" s="1" customFormat="1" ht="24.15" customHeight="1" x14ac:dyDescent="0.2">
      <c r="A175" s="2"/>
      <c r="B175" s="22"/>
      <c r="C175" s="60" t="s">
        <v>111</v>
      </c>
      <c r="D175" s="60" t="s">
        <v>30</v>
      </c>
      <c r="E175" s="59" t="s">
        <v>110</v>
      </c>
      <c r="F175" s="58" t="s">
        <v>109</v>
      </c>
      <c r="G175" s="57" t="s">
        <v>18</v>
      </c>
      <c r="H175" s="56">
        <v>8</v>
      </c>
      <c r="I175" s="55"/>
      <c r="J175" s="54">
        <f>ROUND(I175*H175,2)</f>
        <v>0</v>
      </c>
      <c r="K175" s="53"/>
      <c r="L175" s="52"/>
      <c r="M175" s="51" t="s">
        <v>7</v>
      </c>
      <c r="N175" s="50" t="s">
        <v>6</v>
      </c>
      <c r="O175" s="37"/>
      <c r="P175" s="36">
        <f>O175*H175</f>
        <v>0</v>
      </c>
      <c r="Q175" s="36">
        <v>6.5000000000000002E-2</v>
      </c>
      <c r="R175" s="36">
        <f>Q175*H175</f>
        <v>0.52</v>
      </c>
      <c r="S175" s="36">
        <v>0</v>
      </c>
      <c r="T175" s="35">
        <f>S175*H175</f>
        <v>0</v>
      </c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R175" s="6" t="s">
        <v>43</v>
      </c>
      <c r="AT175" s="6" t="s">
        <v>30</v>
      </c>
      <c r="AU175" s="6" t="s">
        <v>4</v>
      </c>
      <c r="AY175" s="7" t="s">
        <v>3</v>
      </c>
      <c r="BE175" s="8">
        <f>IF(N175="základná",J175,0)</f>
        <v>0</v>
      </c>
      <c r="BF175" s="8">
        <f>IF(N175="znížená",J175,0)</f>
        <v>0</v>
      </c>
      <c r="BG175" s="8">
        <f>IF(N175="zákl. prenesená",J175,0)</f>
        <v>0</v>
      </c>
      <c r="BH175" s="8">
        <f>IF(N175="zníž. prenesená",J175,0)</f>
        <v>0</v>
      </c>
      <c r="BI175" s="8">
        <f>IF(N175="nulová",J175,0)</f>
        <v>0</v>
      </c>
      <c r="BJ175" s="7" t="s">
        <v>2</v>
      </c>
      <c r="BK175" s="8">
        <f>ROUND(I175*H175,2)</f>
        <v>0</v>
      </c>
      <c r="BL175" s="7" t="s">
        <v>1</v>
      </c>
      <c r="BM175" s="6" t="s">
        <v>108</v>
      </c>
    </row>
    <row r="176" spans="1:65" s="23" customFormat="1" ht="25.95" customHeight="1" x14ac:dyDescent="0.25">
      <c r="B176" s="31"/>
      <c r="D176" s="25" t="s">
        <v>13</v>
      </c>
      <c r="E176" s="34" t="s">
        <v>107</v>
      </c>
      <c r="F176" s="34" t="s">
        <v>106</v>
      </c>
      <c r="I176" s="33"/>
      <c r="J176" s="32">
        <f>BK176</f>
        <v>0</v>
      </c>
      <c r="L176" s="31"/>
      <c r="M176" s="30"/>
      <c r="N176" s="28"/>
      <c r="O176" s="28"/>
      <c r="P176" s="29">
        <f>SUM(P177:P202)</f>
        <v>0</v>
      </c>
      <c r="Q176" s="28"/>
      <c r="R176" s="29">
        <f>SUM(R177:R202)</f>
        <v>3.3432776000000004</v>
      </c>
      <c r="S176" s="28"/>
      <c r="T176" s="27">
        <f>SUM(T177:T202)</f>
        <v>268.27850000000001</v>
      </c>
      <c r="AR176" s="25" t="s">
        <v>4</v>
      </c>
      <c r="AT176" s="26" t="s">
        <v>13</v>
      </c>
      <c r="AU176" s="26" t="s">
        <v>12</v>
      </c>
      <c r="AY176" s="25" t="s">
        <v>3</v>
      </c>
      <c r="BK176" s="24">
        <f>SUM(BK177:BK202)</f>
        <v>0</v>
      </c>
    </row>
    <row r="177" spans="1:65" s="1" customFormat="1" ht="16.5" customHeight="1" x14ac:dyDescent="0.2">
      <c r="A177" s="2"/>
      <c r="B177" s="22"/>
      <c r="C177" s="21" t="s">
        <v>105</v>
      </c>
      <c r="D177" s="21" t="s">
        <v>5</v>
      </c>
      <c r="E177" s="20" t="s">
        <v>104</v>
      </c>
      <c r="F177" s="19" t="s">
        <v>103</v>
      </c>
      <c r="G177" s="18" t="s">
        <v>56</v>
      </c>
      <c r="H177" s="17">
        <v>0.57999999999999996</v>
      </c>
      <c r="I177" s="16"/>
      <c r="J177" s="15">
        <f>ROUND(I177*H177,2)</f>
        <v>0</v>
      </c>
      <c r="K177" s="14"/>
      <c r="L177" s="3"/>
      <c r="M177" s="39" t="s">
        <v>7</v>
      </c>
      <c r="N177" s="38" t="s">
        <v>6</v>
      </c>
      <c r="O177" s="37"/>
      <c r="P177" s="36">
        <f>O177*H177</f>
        <v>0</v>
      </c>
      <c r="Q177" s="36">
        <v>0.25202000000000002</v>
      </c>
      <c r="R177" s="36">
        <f>Q177*H177</f>
        <v>0.14617160000000001</v>
      </c>
      <c r="S177" s="36">
        <v>0</v>
      </c>
      <c r="T177" s="35">
        <f>S177*H177</f>
        <v>0</v>
      </c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R177" s="6" t="s">
        <v>1</v>
      </c>
      <c r="AT177" s="6" t="s">
        <v>5</v>
      </c>
      <c r="AU177" s="6" t="s">
        <v>4</v>
      </c>
      <c r="AY177" s="7" t="s">
        <v>3</v>
      </c>
      <c r="BE177" s="8">
        <f>IF(N177="základná",J177,0)</f>
        <v>0</v>
      </c>
      <c r="BF177" s="8">
        <f>IF(N177="znížená",J177,0)</f>
        <v>0</v>
      </c>
      <c r="BG177" s="8">
        <f>IF(N177="zákl. prenesená",J177,0)</f>
        <v>0</v>
      </c>
      <c r="BH177" s="8">
        <f>IF(N177="zníž. prenesená",J177,0)</f>
        <v>0</v>
      </c>
      <c r="BI177" s="8">
        <f>IF(N177="nulová",J177,0)</f>
        <v>0</v>
      </c>
      <c r="BJ177" s="7" t="s">
        <v>2</v>
      </c>
      <c r="BK177" s="8">
        <f>ROUND(I177*H177,2)</f>
        <v>0</v>
      </c>
      <c r="BL177" s="7" t="s">
        <v>1</v>
      </c>
      <c r="BM177" s="6" t="s">
        <v>102</v>
      </c>
    </row>
    <row r="178" spans="1:65" s="40" customFormat="1" x14ac:dyDescent="0.2">
      <c r="B178" s="45"/>
      <c r="D178" s="49" t="s">
        <v>40</v>
      </c>
      <c r="E178" s="41" t="s">
        <v>7</v>
      </c>
      <c r="F178" s="48" t="s">
        <v>101</v>
      </c>
      <c r="H178" s="47">
        <v>0.57999999999999996</v>
      </c>
      <c r="I178" s="46"/>
      <c r="L178" s="45"/>
      <c r="M178" s="44"/>
      <c r="N178" s="43"/>
      <c r="O178" s="43"/>
      <c r="P178" s="43"/>
      <c r="Q178" s="43"/>
      <c r="R178" s="43"/>
      <c r="S178" s="43"/>
      <c r="T178" s="42"/>
      <c r="AT178" s="41" t="s">
        <v>40</v>
      </c>
      <c r="AU178" s="41" t="s">
        <v>4</v>
      </c>
      <c r="AV178" s="40" t="s">
        <v>2</v>
      </c>
      <c r="AW178" s="40" t="s">
        <v>47</v>
      </c>
      <c r="AX178" s="40" t="s">
        <v>4</v>
      </c>
      <c r="AY178" s="41" t="s">
        <v>3</v>
      </c>
    </row>
    <row r="179" spans="1:65" s="1" customFormat="1" ht="37.950000000000003" customHeight="1" x14ac:dyDescent="0.2">
      <c r="A179" s="2"/>
      <c r="B179" s="22"/>
      <c r="C179" s="21" t="s">
        <v>100</v>
      </c>
      <c r="D179" s="21" t="s">
        <v>5</v>
      </c>
      <c r="E179" s="20" t="s">
        <v>99</v>
      </c>
      <c r="F179" s="19" t="s">
        <v>98</v>
      </c>
      <c r="G179" s="18" t="s">
        <v>50</v>
      </c>
      <c r="H179" s="17">
        <v>380</v>
      </c>
      <c r="I179" s="16"/>
      <c r="J179" s="15">
        <f>ROUND(I179*H179,2)</f>
        <v>0</v>
      </c>
      <c r="K179" s="14"/>
      <c r="L179" s="3"/>
      <c r="M179" s="39" t="s">
        <v>7</v>
      </c>
      <c r="N179" s="38" t="s">
        <v>6</v>
      </c>
      <c r="O179" s="37"/>
      <c r="P179" s="36">
        <f>O179*H179</f>
        <v>0</v>
      </c>
      <c r="Q179" s="36">
        <v>4.0000000000000003E-5</v>
      </c>
      <c r="R179" s="36">
        <f>Q179*H179</f>
        <v>1.5200000000000002E-2</v>
      </c>
      <c r="S179" s="36">
        <v>0</v>
      </c>
      <c r="T179" s="35">
        <f>S179*H179</f>
        <v>0</v>
      </c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R179" s="6" t="s">
        <v>1</v>
      </c>
      <c r="AT179" s="6" t="s">
        <v>5</v>
      </c>
      <c r="AU179" s="6" t="s">
        <v>4</v>
      </c>
      <c r="AY179" s="7" t="s">
        <v>3</v>
      </c>
      <c r="BE179" s="8">
        <f>IF(N179="základná",J179,0)</f>
        <v>0</v>
      </c>
      <c r="BF179" s="8">
        <f>IF(N179="znížená",J179,0)</f>
        <v>0</v>
      </c>
      <c r="BG179" s="8">
        <f>IF(N179="zákl. prenesená",J179,0)</f>
        <v>0</v>
      </c>
      <c r="BH179" s="8">
        <f>IF(N179="zníž. prenesená",J179,0)</f>
        <v>0</v>
      </c>
      <c r="BI179" s="8">
        <f>IF(N179="nulová",J179,0)</f>
        <v>0</v>
      </c>
      <c r="BJ179" s="7" t="s">
        <v>2</v>
      </c>
      <c r="BK179" s="8">
        <f>ROUND(I179*H179,2)</f>
        <v>0</v>
      </c>
      <c r="BL179" s="7" t="s">
        <v>1</v>
      </c>
      <c r="BM179" s="6" t="s">
        <v>97</v>
      </c>
    </row>
    <row r="180" spans="1:65" s="40" customFormat="1" x14ac:dyDescent="0.2">
      <c r="B180" s="45"/>
      <c r="D180" s="49" t="s">
        <v>40</v>
      </c>
      <c r="E180" s="41" t="s">
        <v>7</v>
      </c>
      <c r="F180" s="48" t="s">
        <v>96</v>
      </c>
      <c r="H180" s="47">
        <v>380</v>
      </c>
      <c r="I180" s="46"/>
      <c r="L180" s="45"/>
      <c r="M180" s="44"/>
      <c r="N180" s="43"/>
      <c r="O180" s="43"/>
      <c r="P180" s="43"/>
      <c r="Q180" s="43"/>
      <c r="R180" s="43"/>
      <c r="S180" s="43"/>
      <c r="T180" s="42"/>
      <c r="AT180" s="41" t="s">
        <v>40</v>
      </c>
      <c r="AU180" s="41" t="s">
        <v>4</v>
      </c>
      <c r="AV180" s="40" t="s">
        <v>2</v>
      </c>
      <c r="AW180" s="40" t="s">
        <v>47</v>
      </c>
      <c r="AX180" s="40" t="s">
        <v>4</v>
      </c>
      <c r="AY180" s="41" t="s">
        <v>3</v>
      </c>
    </row>
    <row r="181" spans="1:65" s="1" customFormat="1" ht="24.15" customHeight="1" x14ac:dyDescent="0.2">
      <c r="A181" s="2"/>
      <c r="B181" s="22"/>
      <c r="C181" s="21" t="s">
        <v>95</v>
      </c>
      <c r="D181" s="21" t="s">
        <v>5</v>
      </c>
      <c r="E181" s="20" t="s">
        <v>94</v>
      </c>
      <c r="F181" s="19" t="s">
        <v>93</v>
      </c>
      <c r="G181" s="18" t="s">
        <v>50</v>
      </c>
      <c r="H181" s="17">
        <v>380</v>
      </c>
      <c r="I181" s="16"/>
      <c r="J181" s="15">
        <f>ROUND(I181*H181,2)</f>
        <v>0</v>
      </c>
      <c r="K181" s="14"/>
      <c r="L181" s="3"/>
      <c r="M181" s="39" t="s">
        <v>7</v>
      </c>
      <c r="N181" s="38" t="s">
        <v>6</v>
      </c>
      <c r="O181" s="37"/>
      <c r="P181" s="36">
        <f>O181*H181</f>
        <v>0</v>
      </c>
      <c r="Q181" s="36">
        <v>0</v>
      </c>
      <c r="R181" s="36">
        <f>Q181*H181</f>
        <v>0</v>
      </c>
      <c r="S181" s="36">
        <v>0</v>
      </c>
      <c r="T181" s="35">
        <f>S181*H181</f>
        <v>0</v>
      </c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R181" s="6" t="s">
        <v>1</v>
      </c>
      <c r="AT181" s="6" t="s">
        <v>5</v>
      </c>
      <c r="AU181" s="6" t="s">
        <v>4</v>
      </c>
      <c r="AY181" s="7" t="s">
        <v>3</v>
      </c>
      <c r="BE181" s="8">
        <f>IF(N181="základná",J181,0)</f>
        <v>0</v>
      </c>
      <c r="BF181" s="8">
        <f>IF(N181="znížená",J181,0)</f>
        <v>0</v>
      </c>
      <c r="BG181" s="8">
        <f>IF(N181="zákl. prenesená",J181,0)</f>
        <v>0</v>
      </c>
      <c r="BH181" s="8">
        <f>IF(N181="zníž. prenesená",J181,0)</f>
        <v>0</v>
      </c>
      <c r="BI181" s="8">
        <f>IF(N181="nulová",J181,0)</f>
        <v>0</v>
      </c>
      <c r="BJ181" s="7" t="s">
        <v>2</v>
      </c>
      <c r="BK181" s="8">
        <f>ROUND(I181*H181,2)</f>
        <v>0</v>
      </c>
      <c r="BL181" s="7" t="s">
        <v>1</v>
      </c>
      <c r="BM181" s="6" t="s">
        <v>92</v>
      </c>
    </row>
    <row r="182" spans="1:65" s="40" customFormat="1" x14ac:dyDescent="0.2">
      <c r="B182" s="45"/>
      <c r="D182" s="49" t="s">
        <v>40</v>
      </c>
      <c r="E182" s="41" t="s">
        <v>7</v>
      </c>
      <c r="F182" s="48" t="s">
        <v>91</v>
      </c>
      <c r="H182" s="47">
        <v>380</v>
      </c>
      <c r="I182" s="46"/>
      <c r="L182" s="45"/>
      <c r="M182" s="44"/>
      <c r="N182" s="43"/>
      <c r="O182" s="43"/>
      <c r="P182" s="43"/>
      <c r="Q182" s="43"/>
      <c r="R182" s="43"/>
      <c r="S182" s="43"/>
      <c r="T182" s="42"/>
      <c r="AT182" s="41" t="s">
        <v>40</v>
      </c>
      <c r="AU182" s="41" t="s">
        <v>4</v>
      </c>
      <c r="AV182" s="40" t="s">
        <v>2</v>
      </c>
      <c r="AW182" s="40" t="s">
        <v>47</v>
      </c>
      <c r="AX182" s="40" t="s">
        <v>4</v>
      </c>
      <c r="AY182" s="41" t="s">
        <v>3</v>
      </c>
    </row>
    <row r="183" spans="1:65" s="1" customFormat="1" ht="33" customHeight="1" x14ac:dyDescent="0.2">
      <c r="A183" s="2"/>
      <c r="B183" s="22"/>
      <c r="C183" s="21" t="s">
        <v>90</v>
      </c>
      <c r="D183" s="21" t="s">
        <v>5</v>
      </c>
      <c r="E183" s="20" t="s">
        <v>89</v>
      </c>
      <c r="F183" s="19" t="s">
        <v>88</v>
      </c>
      <c r="G183" s="18" t="s">
        <v>50</v>
      </c>
      <c r="H183" s="17">
        <v>4</v>
      </c>
      <c r="I183" s="16"/>
      <c r="J183" s="15">
        <f>ROUND(I183*H183,2)</f>
        <v>0</v>
      </c>
      <c r="K183" s="14"/>
      <c r="L183" s="3"/>
      <c r="M183" s="39" t="s">
        <v>7</v>
      </c>
      <c r="N183" s="38" t="s">
        <v>6</v>
      </c>
      <c r="O183" s="37"/>
      <c r="P183" s="36">
        <f>O183*H183</f>
        <v>0</v>
      </c>
      <c r="Q183" s="36">
        <v>0.19843</v>
      </c>
      <c r="R183" s="36">
        <f>Q183*H183</f>
        <v>0.79371999999999998</v>
      </c>
      <c r="S183" s="36">
        <v>0</v>
      </c>
      <c r="T183" s="35">
        <f>S183*H183</f>
        <v>0</v>
      </c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R183" s="6" t="s">
        <v>1</v>
      </c>
      <c r="AT183" s="6" t="s">
        <v>5</v>
      </c>
      <c r="AU183" s="6" t="s">
        <v>4</v>
      </c>
      <c r="AY183" s="7" t="s">
        <v>3</v>
      </c>
      <c r="BE183" s="8">
        <f>IF(N183="základná",J183,0)</f>
        <v>0</v>
      </c>
      <c r="BF183" s="8">
        <f>IF(N183="znížená",J183,0)</f>
        <v>0</v>
      </c>
      <c r="BG183" s="8">
        <f>IF(N183="zákl. prenesená",J183,0)</f>
        <v>0</v>
      </c>
      <c r="BH183" s="8">
        <f>IF(N183="zníž. prenesená",J183,0)</f>
        <v>0</v>
      </c>
      <c r="BI183" s="8">
        <f>IF(N183="nulová",J183,0)</f>
        <v>0</v>
      </c>
      <c r="BJ183" s="7" t="s">
        <v>2</v>
      </c>
      <c r="BK183" s="8">
        <f>ROUND(I183*H183,2)</f>
        <v>0</v>
      </c>
      <c r="BL183" s="7" t="s">
        <v>1</v>
      </c>
      <c r="BM183" s="6" t="s">
        <v>87</v>
      </c>
    </row>
    <row r="184" spans="1:65" s="40" customFormat="1" ht="20.399999999999999" x14ac:dyDescent="0.2">
      <c r="B184" s="45"/>
      <c r="D184" s="49" t="s">
        <v>40</v>
      </c>
      <c r="E184" s="41" t="s">
        <v>7</v>
      </c>
      <c r="F184" s="48" t="s">
        <v>86</v>
      </c>
      <c r="H184" s="47">
        <v>4</v>
      </c>
      <c r="I184" s="46"/>
      <c r="L184" s="45"/>
      <c r="M184" s="44"/>
      <c r="N184" s="43"/>
      <c r="O184" s="43"/>
      <c r="P184" s="43"/>
      <c r="Q184" s="43"/>
      <c r="R184" s="43"/>
      <c r="S184" s="43"/>
      <c r="T184" s="42"/>
      <c r="AT184" s="41" t="s">
        <v>40</v>
      </c>
      <c r="AU184" s="41" t="s">
        <v>4</v>
      </c>
      <c r="AV184" s="40" t="s">
        <v>2</v>
      </c>
      <c r="AW184" s="40" t="s">
        <v>47</v>
      </c>
      <c r="AX184" s="40" t="s">
        <v>4</v>
      </c>
      <c r="AY184" s="41" t="s">
        <v>3</v>
      </c>
    </row>
    <row r="185" spans="1:65" s="1" customFormat="1" ht="16.5" customHeight="1" x14ac:dyDescent="0.2">
      <c r="A185" s="2"/>
      <c r="B185" s="22"/>
      <c r="C185" s="60" t="s">
        <v>85</v>
      </c>
      <c r="D185" s="60" t="s">
        <v>30</v>
      </c>
      <c r="E185" s="59" t="s">
        <v>84</v>
      </c>
      <c r="F185" s="58" t="s">
        <v>83</v>
      </c>
      <c r="G185" s="57" t="s">
        <v>18</v>
      </c>
      <c r="H185" s="56">
        <v>4</v>
      </c>
      <c r="I185" s="55"/>
      <c r="J185" s="54">
        <f>ROUND(I185*H185,2)</f>
        <v>0</v>
      </c>
      <c r="K185" s="53"/>
      <c r="L185" s="52"/>
      <c r="M185" s="51" t="s">
        <v>7</v>
      </c>
      <c r="N185" s="50" t="s">
        <v>6</v>
      </c>
      <c r="O185" s="37"/>
      <c r="P185" s="36">
        <f>O185*H185</f>
        <v>0</v>
      </c>
      <c r="Q185" s="36">
        <v>8.5000000000000006E-2</v>
      </c>
      <c r="R185" s="36">
        <f>Q185*H185</f>
        <v>0.34</v>
      </c>
      <c r="S185" s="36">
        <v>0</v>
      </c>
      <c r="T185" s="35">
        <f>S185*H185</f>
        <v>0</v>
      </c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R185" s="6" t="s">
        <v>43</v>
      </c>
      <c r="AT185" s="6" t="s">
        <v>30</v>
      </c>
      <c r="AU185" s="6" t="s">
        <v>4</v>
      </c>
      <c r="AY185" s="7" t="s">
        <v>3</v>
      </c>
      <c r="BE185" s="8">
        <f>IF(N185="základná",J185,0)</f>
        <v>0</v>
      </c>
      <c r="BF185" s="8">
        <f>IF(N185="znížená",J185,0)</f>
        <v>0</v>
      </c>
      <c r="BG185" s="8">
        <f>IF(N185="zákl. prenesená",J185,0)</f>
        <v>0</v>
      </c>
      <c r="BH185" s="8">
        <f>IF(N185="zníž. prenesená",J185,0)</f>
        <v>0</v>
      </c>
      <c r="BI185" s="8">
        <f>IF(N185="nulová",J185,0)</f>
        <v>0</v>
      </c>
      <c r="BJ185" s="7" t="s">
        <v>2</v>
      </c>
      <c r="BK185" s="8">
        <f>ROUND(I185*H185,2)</f>
        <v>0</v>
      </c>
      <c r="BL185" s="7" t="s">
        <v>1</v>
      </c>
      <c r="BM185" s="6" t="s">
        <v>82</v>
      </c>
    </row>
    <row r="186" spans="1:65" s="40" customFormat="1" ht="20.399999999999999" x14ac:dyDescent="0.2">
      <c r="B186" s="45"/>
      <c r="D186" s="49" t="s">
        <v>40</v>
      </c>
      <c r="F186" s="48" t="s">
        <v>81</v>
      </c>
      <c r="H186" s="47">
        <v>4</v>
      </c>
      <c r="I186" s="46"/>
      <c r="L186" s="45"/>
      <c r="M186" s="44"/>
      <c r="N186" s="43"/>
      <c r="O186" s="43"/>
      <c r="P186" s="43"/>
      <c r="Q186" s="43"/>
      <c r="R186" s="43"/>
      <c r="S186" s="43"/>
      <c r="T186" s="42"/>
      <c r="AT186" s="41" t="s">
        <v>40</v>
      </c>
      <c r="AU186" s="41" t="s">
        <v>4</v>
      </c>
      <c r="AV186" s="40" t="s">
        <v>2</v>
      </c>
      <c r="AW186" s="40" t="s">
        <v>39</v>
      </c>
      <c r="AX186" s="40" t="s">
        <v>4</v>
      </c>
      <c r="AY186" s="41" t="s">
        <v>3</v>
      </c>
    </row>
    <row r="187" spans="1:65" s="1" customFormat="1" ht="24.15" customHeight="1" x14ac:dyDescent="0.2">
      <c r="A187" s="2"/>
      <c r="B187" s="22"/>
      <c r="C187" s="21" t="s">
        <v>80</v>
      </c>
      <c r="D187" s="21" t="s">
        <v>5</v>
      </c>
      <c r="E187" s="20" t="s">
        <v>79</v>
      </c>
      <c r="F187" s="19" t="s">
        <v>78</v>
      </c>
      <c r="G187" s="18" t="s">
        <v>62</v>
      </c>
      <c r="H187" s="17">
        <v>30.3</v>
      </c>
      <c r="I187" s="16"/>
      <c r="J187" s="15">
        <f>ROUND(I187*H187,2)</f>
        <v>0</v>
      </c>
      <c r="K187" s="14"/>
      <c r="L187" s="3"/>
      <c r="M187" s="39" t="s">
        <v>7</v>
      </c>
      <c r="N187" s="38" t="s">
        <v>6</v>
      </c>
      <c r="O187" s="37"/>
      <c r="P187" s="36">
        <f>O187*H187</f>
        <v>0</v>
      </c>
      <c r="Q187" s="36">
        <v>0</v>
      </c>
      <c r="R187" s="36">
        <f>Q187*H187</f>
        <v>0</v>
      </c>
      <c r="S187" s="36">
        <v>0.45</v>
      </c>
      <c r="T187" s="35">
        <f>S187*H187</f>
        <v>13.635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R187" s="6" t="s">
        <v>1</v>
      </c>
      <c r="AT187" s="6" t="s">
        <v>5</v>
      </c>
      <c r="AU187" s="6" t="s">
        <v>4</v>
      </c>
      <c r="AY187" s="7" t="s">
        <v>3</v>
      </c>
      <c r="BE187" s="8">
        <f>IF(N187="základná",J187,0)</f>
        <v>0</v>
      </c>
      <c r="BF187" s="8">
        <f>IF(N187="znížená",J187,0)</f>
        <v>0</v>
      </c>
      <c r="BG187" s="8">
        <f>IF(N187="zákl. prenesená",J187,0)</f>
        <v>0</v>
      </c>
      <c r="BH187" s="8">
        <f>IF(N187="zníž. prenesená",J187,0)</f>
        <v>0</v>
      </c>
      <c r="BI187" s="8">
        <f>IF(N187="nulová",J187,0)</f>
        <v>0</v>
      </c>
      <c r="BJ187" s="7" t="s">
        <v>2</v>
      </c>
      <c r="BK187" s="8">
        <f>ROUND(I187*H187,2)</f>
        <v>0</v>
      </c>
      <c r="BL187" s="7" t="s">
        <v>1</v>
      </c>
      <c r="BM187" s="6" t="s">
        <v>77</v>
      </c>
    </row>
    <row r="188" spans="1:65" s="40" customFormat="1" ht="20.399999999999999" x14ac:dyDescent="0.2">
      <c r="B188" s="45"/>
      <c r="D188" s="49" t="s">
        <v>40</v>
      </c>
      <c r="E188" s="41" t="s">
        <v>7</v>
      </c>
      <c r="F188" s="48" t="s">
        <v>76</v>
      </c>
      <c r="H188" s="47">
        <v>30.3</v>
      </c>
      <c r="I188" s="46"/>
      <c r="L188" s="45"/>
      <c r="M188" s="44"/>
      <c r="N188" s="43"/>
      <c r="O188" s="43"/>
      <c r="P188" s="43"/>
      <c r="Q188" s="43"/>
      <c r="R188" s="43"/>
      <c r="S188" s="43"/>
      <c r="T188" s="42"/>
      <c r="AT188" s="41" t="s">
        <v>40</v>
      </c>
      <c r="AU188" s="41" t="s">
        <v>4</v>
      </c>
      <c r="AV188" s="40" t="s">
        <v>2</v>
      </c>
      <c r="AW188" s="40" t="s">
        <v>47</v>
      </c>
      <c r="AX188" s="40" t="s">
        <v>4</v>
      </c>
      <c r="AY188" s="41" t="s">
        <v>3</v>
      </c>
    </row>
    <row r="189" spans="1:65" s="1" customFormat="1" ht="37.950000000000003" customHeight="1" x14ac:dyDescent="0.2">
      <c r="A189" s="2"/>
      <c r="B189" s="22"/>
      <c r="C189" s="21" t="s">
        <v>75</v>
      </c>
      <c r="D189" s="21" t="s">
        <v>5</v>
      </c>
      <c r="E189" s="20" t="s">
        <v>74</v>
      </c>
      <c r="F189" s="19" t="s">
        <v>73</v>
      </c>
      <c r="G189" s="18" t="s">
        <v>62</v>
      </c>
      <c r="H189" s="17">
        <v>1900.5</v>
      </c>
      <c r="I189" s="16"/>
      <c r="J189" s="15">
        <f>ROUND(I189*H189,2)</f>
        <v>0</v>
      </c>
      <c r="K189" s="14"/>
      <c r="L189" s="3"/>
      <c r="M189" s="39" t="s">
        <v>7</v>
      </c>
      <c r="N189" s="38" t="s">
        <v>6</v>
      </c>
      <c r="O189" s="37"/>
      <c r="P189" s="36">
        <f>O189*H189</f>
        <v>0</v>
      </c>
      <c r="Q189" s="36">
        <v>1E-4</v>
      </c>
      <c r="R189" s="36">
        <f>Q189*H189</f>
        <v>0.19005</v>
      </c>
      <c r="S189" s="36">
        <v>0.127</v>
      </c>
      <c r="T189" s="35">
        <f>S189*H189</f>
        <v>241.36350000000002</v>
      </c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R189" s="6" t="s">
        <v>1</v>
      </c>
      <c r="AT189" s="6" t="s">
        <v>5</v>
      </c>
      <c r="AU189" s="6" t="s">
        <v>4</v>
      </c>
      <c r="AY189" s="7" t="s">
        <v>3</v>
      </c>
      <c r="BE189" s="8">
        <f>IF(N189="základná",J189,0)</f>
        <v>0</v>
      </c>
      <c r="BF189" s="8">
        <f>IF(N189="znížená",J189,0)</f>
        <v>0</v>
      </c>
      <c r="BG189" s="8">
        <f>IF(N189="zákl. prenesená",J189,0)</f>
        <v>0</v>
      </c>
      <c r="BH189" s="8">
        <f>IF(N189="zníž. prenesená",J189,0)</f>
        <v>0</v>
      </c>
      <c r="BI189" s="8">
        <f>IF(N189="nulová",J189,0)</f>
        <v>0</v>
      </c>
      <c r="BJ189" s="7" t="s">
        <v>2</v>
      </c>
      <c r="BK189" s="8">
        <f>ROUND(I189*H189,2)</f>
        <v>0</v>
      </c>
      <c r="BL189" s="7" t="s">
        <v>1</v>
      </c>
      <c r="BM189" s="6" t="s">
        <v>72</v>
      </c>
    </row>
    <row r="190" spans="1:65" s="40" customFormat="1" x14ac:dyDescent="0.2">
      <c r="B190" s="45"/>
      <c r="D190" s="49" t="s">
        <v>40</v>
      </c>
      <c r="E190" s="41" t="s">
        <v>7</v>
      </c>
      <c r="F190" s="48" t="s">
        <v>71</v>
      </c>
      <c r="H190" s="47">
        <v>1900.5</v>
      </c>
      <c r="I190" s="46"/>
      <c r="L190" s="45"/>
      <c r="M190" s="44"/>
      <c r="N190" s="43"/>
      <c r="O190" s="43"/>
      <c r="P190" s="43"/>
      <c r="Q190" s="43"/>
      <c r="R190" s="43"/>
      <c r="S190" s="43"/>
      <c r="T190" s="42"/>
      <c r="AT190" s="41" t="s">
        <v>40</v>
      </c>
      <c r="AU190" s="41" t="s">
        <v>4</v>
      </c>
      <c r="AV190" s="40" t="s">
        <v>2</v>
      </c>
      <c r="AW190" s="40" t="s">
        <v>47</v>
      </c>
      <c r="AX190" s="40" t="s">
        <v>4</v>
      </c>
      <c r="AY190" s="41" t="s">
        <v>3</v>
      </c>
    </row>
    <row r="191" spans="1:65" s="1" customFormat="1" ht="24.15" customHeight="1" x14ac:dyDescent="0.2">
      <c r="A191" s="2"/>
      <c r="B191" s="22"/>
      <c r="C191" s="21" t="s">
        <v>70</v>
      </c>
      <c r="D191" s="21" t="s">
        <v>5</v>
      </c>
      <c r="E191" s="20" t="s">
        <v>69</v>
      </c>
      <c r="F191" s="19" t="s">
        <v>68</v>
      </c>
      <c r="G191" s="18" t="s">
        <v>50</v>
      </c>
      <c r="H191" s="17">
        <v>4</v>
      </c>
      <c r="I191" s="16"/>
      <c r="J191" s="15">
        <f>ROUND(I191*H191,2)</f>
        <v>0</v>
      </c>
      <c r="K191" s="14"/>
      <c r="L191" s="3"/>
      <c r="M191" s="39" t="s">
        <v>7</v>
      </c>
      <c r="N191" s="38" t="s">
        <v>6</v>
      </c>
      <c r="O191" s="37"/>
      <c r="P191" s="36">
        <f>O191*H191</f>
        <v>0</v>
      </c>
      <c r="Q191" s="36">
        <v>0</v>
      </c>
      <c r="R191" s="36">
        <f>Q191*H191</f>
        <v>0</v>
      </c>
      <c r="S191" s="36">
        <v>0.28999999999999998</v>
      </c>
      <c r="T191" s="35">
        <f>S191*H191</f>
        <v>1.1599999999999999</v>
      </c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R191" s="6" t="s">
        <v>1</v>
      </c>
      <c r="AT191" s="6" t="s">
        <v>5</v>
      </c>
      <c r="AU191" s="6" t="s">
        <v>4</v>
      </c>
      <c r="AY191" s="7" t="s">
        <v>3</v>
      </c>
      <c r="BE191" s="8">
        <f>IF(N191="základná",J191,0)</f>
        <v>0</v>
      </c>
      <c r="BF191" s="8">
        <f>IF(N191="znížená",J191,0)</f>
        <v>0</v>
      </c>
      <c r="BG191" s="8">
        <f>IF(N191="zákl. prenesená",J191,0)</f>
        <v>0</v>
      </c>
      <c r="BH191" s="8">
        <f>IF(N191="zníž. prenesená",J191,0)</f>
        <v>0</v>
      </c>
      <c r="BI191" s="8">
        <f>IF(N191="nulová",J191,0)</f>
        <v>0</v>
      </c>
      <c r="BJ191" s="7" t="s">
        <v>2</v>
      </c>
      <c r="BK191" s="8">
        <f>ROUND(I191*H191,2)</f>
        <v>0</v>
      </c>
      <c r="BL191" s="7" t="s">
        <v>1</v>
      </c>
      <c r="BM191" s="6" t="s">
        <v>67</v>
      </c>
    </row>
    <row r="192" spans="1:65" s="40" customFormat="1" x14ac:dyDescent="0.2">
      <c r="B192" s="45"/>
      <c r="D192" s="49" t="s">
        <v>40</v>
      </c>
      <c r="E192" s="41" t="s">
        <v>7</v>
      </c>
      <c r="F192" s="48" t="s">
        <v>66</v>
      </c>
      <c r="H192" s="47">
        <v>4</v>
      </c>
      <c r="I192" s="46"/>
      <c r="L192" s="45"/>
      <c r="M192" s="44"/>
      <c r="N192" s="43"/>
      <c r="O192" s="43"/>
      <c r="P192" s="43"/>
      <c r="Q192" s="43"/>
      <c r="R192" s="43"/>
      <c r="S192" s="43"/>
      <c r="T192" s="42"/>
      <c r="AT192" s="41" t="s">
        <v>40</v>
      </c>
      <c r="AU192" s="41" t="s">
        <v>4</v>
      </c>
      <c r="AV192" s="40" t="s">
        <v>2</v>
      </c>
      <c r="AW192" s="40" t="s">
        <v>47</v>
      </c>
      <c r="AX192" s="40" t="s">
        <v>4</v>
      </c>
      <c r="AY192" s="41" t="s">
        <v>3</v>
      </c>
    </row>
    <row r="193" spans="1:65" s="1" customFormat="1" ht="37.950000000000003" customHeight="1" x14ac:dyDescent="0.2">
      <c r="A193" s="2"/>
      <c r="B193" s="22"/>
      <c r="C193" s="21" t="s">
        <v>65</v>
      </c>
      <c r="D193" s="21" t="s">
        <v>5</v>
      </c>
      <c r="E193" s="20" t="s">
        <v>64</v>
      </c>
      <c r="F193" s="19" t="s">
        <v>63</v>
      </c>
      <c r="G193" s="18" t="s">
        <v>62</v>
      </c>
      <c r="H193" s="17">
        <v>30.3</v>
      </c>
      <c r="I193" s="16"/>
      <c r="J193" s="15">
        <f>ROUND(I193*H193,2)</f>
        <v>0</v>
      </c>
      <c r="K193" s="14"/>
      <c r="L193" s="3"/>
      <c r="M193" s="39" t="s">
        <v>7</v>
      </c>
      <c r="N193" s="38" t="s">
        <v>6</v>
      </c>
      <c r="O193" s="37"/>
      <c r="P193" s="36">
        <f>O193*H193</f>
        <v>0</v>
      </c>
      <c r="Q193" s="36">
        <v>0</v>
      </c>
      <c r="R193" s="36">
        <f>Q193*H193</f>
        <v>0</v>
      </c>
      <c r="S193" s="36">
        <v>0.4</v>
      </c>
      <c r="T193" s="35">
        <f>S193*H193</f>
        <v>12.120000000000001</v>
      </c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R193" s="6" t="s">
        <v>1</v>
      </c>
      <c r="AT193" s="6" t="s">
        <v>5</v>
      </c>
      <c r="AU193" s="6" t="s">
        <v>4</v>
      </c>
      <c r="AY193" s="7" t="s">
        <v>3</v>
      </c>
      <c r="BE193" s="8">
        <f>IF(N193="základná",J193,0)</f>
        <v>0</v>
      </c>
      <c r="BF193" s="8">
        <f>IF(N193="znížená",J193,0)</f>
        <v>0</v>
      </c>
      <c r="BG193" s="8">
        <f>IF(N193="zákl. prenesená",J193,0)</f>
        <v>0</v>
      </c>
      <c r="BH193" s="8">
        <f>IF(N193="zníž. prenesená",J193,0)</f>
        <v>0</v>
      </c>
      <c r="BI193" s="8">
        <f>IF(N193="nulová",J193,0)</f>
        <v>0</v>
      </c>
      <c r="BJ193" s="7" t="s">
        <v>2</v>
      </c>
      <c r="BK193" s="8">
        <f>ROUND(I193*H193,2)</f>
        <v>0</v>
      </c>
      <c r="BL193" s="7" t="s">
        <v>1</v>
      </c>
      <c r="BM193" s="6" t="s">
        <v>61</v>
      </c>
    </row>
    <row r="194" spans="1:65" s="40" customFormat="1" x14ac:dyDescent="0.2">
      <c r="B194" s="45"/>
      <c r="D194" s="49" t="s">
        <v>40</v>
      </c>
      <c r="E194" s="41" t="s">
        <v>7</v>
      </c>
      <c r="F194" s="48" t="s">
        <v>60</v>
      </c>
      <c r="H194" s="47">
        <v>30.3</v>
      </c>
      <c r="I194" s="46"/>
      <c r="L194" s="45"/>
      <c r="M194" s="44"/>
      <c r="N194" s="43"/>
      <c r="O194" s="43"/>
      <c r="P194" s="43"/>
      <c r="Q194" s="43"/>
      <c r="R194" s="43"/>
      <c r="S194" s="43"/>
      <c r="T194" s="42"/>
      <c r="AT194" s="41" t="s">
        <v>40</v>
      </c>
      <c r="AU194" s="41" t="s">
        <v>4</v>
      </c>
      <c r="AV194" s="40" t="s">
        <v>2</v>
      </c>
      <c r="AW194" s="40" t="s">
        <v>47</v>
      </c>
      <c r="AX194" s="40" t="s">
        <v>4</v>
      </c>
      <c r="AY194" s="41" t="s">
        <v>3</v>
      </c>
    </row>
    <row r="195" spans="1:65" s="1" customFormat="1" ht="16.5" customHeight="1" x14ac:dyDescent="0.2">
      <c r="A195" s="2"/>
      <c r="B195" s="22"/>
      <c r="C195" s="21" t="s">
        <v>59</v>
      </c>
      <c r="D195" s="21" t="s">
        <v>5</v>
      </c>
      <c r="E195" s="20" t="s">
        <v>58</v>
      </c>
      <c r="F195" s="19" t="s">
        <v>57</v>
      </c>
      <c r="G195" s="18" t="s">
        <v>56</v>
      </c>
      <c r="H195" s="17">
        <v>2.2999999999999998</v>
      </c>
      <c r="I195" s="16"/>
      <c r="J195" s="15">
        <f>ROUND(I195*H195,2)</f>
        <v>0</v>
      </c>
      <c r="K195" s="14"/>
      <c r="L195" s="3"/>
      <c r="M195" s="39" t="s">
        <v>7</v>
      </c>
      <c r="N195" s="38" t="s">
        <v>6</v>
      </c>
      <c r="O195" s="37"/>
      <c r="P195" s="36">
        <f>O195*H195</f>
        <v>0</v>
      </c>
      <c r="Q195" s="36">
        <v>0.25202000000000002</v>
      </c>
      <c r="R195" s="36">
        <f>Q195*H195</f>
        <v>0.57964599999999999</v>
      </c>
      <c r="S195" s="36">
        <v>0</v>
      </c>
      <c r="T195" s="35">
        <f>S195*H195</f>
        <v>0</v>
      </c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R195" s="6" t="s">
        <v>1</v>
      </c>
      <c r="AT195" s="6" t="s">
        <v>5</v>
      </c>
      <c r="AU195" s="6" t="s">
        <v>4</v>
      </c>
      <c r="AY195" s="7" t="s">
        <v>3</v>
      </c>
      <c r="BE195" s="8">
        <f>IF(N195="základná",J195,0)</f>
        <v>0</v>
      </c>
      <c r="BF195" s="8">
        <f>IF(N195="znížená",J195,0)</f>
        <v>0</v>
      </c>
      <c r="BG195" s="8">
        <f>IF(N195="zákl. prenesená",J195,0)</f>
        <v>0</v>
      </c>
      <c r="BH195" s="8">
        <f>IF(N195="zníž. prenesená",J195,0)</f>
        <v>0</v>
      </c>
      <c r="BI195" s="8">
        <f>IF(N195="nulová",J195,0)</f>
        <v>0</v>
      </c>
      <c r="BJ195" s="7" t="s">
        <v>2</v>
      </c>
      <c r="BK195" s="8">
        <f>ROUND(I195*H195,2)</f>
        <v>0</v>
      </c>
      <c r="BL195" s="7" t="s">
        <v>1</v>
      </c>
      <c r="BM195" s="6" t="s">
        <v>55</v>
      </c>
    </row>
    <row r="196" spans="1:65" s="40" customFormat="1" x14ac:dyDescent="0.2">
      <c r="B196" s="45"/>
      <c r="D196" s="49" t="s">
        <v>40</v>
      </c>
      <c r="E196" s="41" t="s">
        <v>7</v>
      </c>
      <c r="F196" s="48" t="s">
        <v>54</v>
      </c>
      <c r="H196" s="47">
        <v>2.2999999999999998</v>
      </c>
      <c r="I196" s="46"/>
      <c r="L196" s="45"/>
      <c r="M196" s="44"/>
      <c r="N196" s="43"/>
      <c r="O196" s="43"/>
      <c r="P196" s="43"/>
      <c r="Q196" s="43"/>
      <c r="R196" s="43"/>
      <c r="S196" s="43"/>
      <c r="T196" s="42"/>
      <c r="AT196" s="41" t="s">
        <v>40</v>
      </c>
      <c r="AU196" s="41" t="s">
        <v>4</v>
      </c>
      <c r="AV196" s="40" t="s">
        <v>2</v>
      </c>
      <c r="AW196" s="40" t="s">
        <v>47</v>
      </c>
      <c r="AX196" s="40" t="s">
        <v>4</v>
      </c>
      <c r="AY196" s="41" t="s">
        <v>3</v>
      </c>
    </row>
    <row r="197" spans="1:65" s="1" customFormat="1" ht="37.950000000000003" customHeight="1" x14ac:dyDescent="0.2">
      <c r="A197" s="2"/>
      <c r="B197" s="22"/>
      <c r="C197" s="21" t="s">
        <v>53</v>
      </c>
      <c r="D197" s="21" t="s">
        <v>5</v>
      </c>
      <c r="E197" s="20" t="s">
        <v>52</v>
      </c>
      <c r="F197" s="19" t="s">
        <v>51</v>
      </c>
      <c r="G197" s="18" t="s">
        <v>50</v>
      </c>
      <c r="H197" s="17">
        <v>5</v>
      </c>
      <c r="I197" s="16"/>
      <c r="J197" s="15">
        <f>ROUND(I197*H197,2)</f>
        <v>0</v>
      </c>
      <c r="K197" s="14"/>
      <c r="L197" s="3"/>
      <c r="M197" s="39" t="s">
        <v>7</v>
      </c>
      <c r="N197" s="38" t="s">
        <v>6</v>
      </c>
      <c r="O197" s="37"/>
      <c r="P197" s="36">
        <f>O197*H197</f>
        <v>0</v>
      </c>
      <c r="Q197" s="36">
        <v>0.11743000000000001</v>
      </c>
      <c r="R197" s="36">
        <f>Q197*H197</f>
        <v>0.58715000000000006</v>
      </c>
      <c r="S197" s="36">
        <v>0</v>
      </c>
      <c r="T197" s="35">
        <f>S197*H197</f>
        <v>0</v>
      </c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R197" s="6" t="s">
        <v>1</v>
      </c>
      <c r="AT197" s="6" t="s">
        <v>5</v>
      </c>
      <c r="AU197" s="6" t="s">
        <v>4</v>
      </c>
      <c r="AY197" s="7" t="s">
        <v>3</v>
      </c>
      <c r="BE197" s="8">
        <f>IF(N197="základná",J197,0)</f>
        <v>0</v>
      </c>
      <c r="BF197" s="8">
        <f>IF(N197="znížená",J197,0)</f>
        <v>0</v>
      </c>
      <c r="BG197" s="8">
        <f>IF(N197="zákl. prenesená",J197,0)</f>
        <v>0</v>
      </c>
      <c r="BH197" s="8">
        <f>IF(N197="zníž. prenesená",J197,0)</f>
        <v>0</v>
      </c>
      <c r="BI197" s="8">
        <f>IF(N197="nulová",J197,0)</f>
        <v>0</v>
      </c>
      <c r="BJ197" s="7" t="s">
        <v>2</v>
      </c>
      <c r="BK197" s="8">
        <f>ROUND(I197*H197,2)</f>
        <v>0</v>
      </c>
      <c r="BL197" s="7" t="s">
        <v>1</v>
      </c>
      <c r="BM197" s="6" t="s">
        <v>49</v>
      </c>
    </row>
    <row r="198" spans="1:65" s="40" customFormat="1" x14ac:dyDescent="0.2">
      <c r="B198" s="45"/>
      <c r="D198" s="49" t="s">
        <v>40</v>
      </c>
      <c r="E198" s="41" t="s">
        <v>7</v>
      </c>
      <c r="F198" s="48" t="s">
        <v>48</v>
      </c>
      <c r="H198" s="47">
        <v>5</v>
      </c>
      <c r="I198" s="46"/>
      <c r="L198" s="45"/>
      <c r="M198" s="44"/>
      <c r="N198" s="43"/>
      <c r="O198" s="43"/>
      <c r="P198" s="43"/>
      <c r="Q198" s="43"/>
      <c r="R198" s="43"/>
      <c r="S198" s="43"/>
      <c r="T198" s="42"/>
      <c r="AT198" s="41" t="s">
        <v>40</v>
      </c>
      <c r="AU198" s="41" t="s">
        <v>4</v>
      </c>
      <c r="AV198" s="40" t="s">
        <v>2</v>
      </c>
      <c r="AW198" s="40" t="s">
        <v>47</v>
      </c>
      <c r="AX198" s="40" t="s">
        <v>4</v>
      </c>
      <c r="AY198" s="41" t="s">
        <v>3</v>
      </c>
    </row>
    <row r="199" spans="1:65" s="1" customFormat="1" ht="24.15" customHeight="1" x14ac:dyDescent="0.2">
      <c r="A199" s="2"/>
      <c r="B199" s="22"/>
      <c r="C199" s="60" t="s">
        <v>46</v>
      </c>
      <c r="D199" s="60" t="s">
        <v>30</v>
      </c>
      <c r="E199" s="59" t="s">
        <v>45</v>
      </c>
      <c r="F199" s="58" t="s">
        <v>44</v>
      </c>
      <c r="G199" s="57" t="s">
        <v>18</v>
      </c>
      <c r="H199" s="56">
        <v>20.2</v>
      </c>
      <c r="I199" s="55"/>
      <c r="J199" s="54">
        <f>ROUND(I199*H199,2)</f>
        <v>0</v>
      </c>
      <c r="K199" s="53"/>
      <c r="L199" s="52"/>
      <c r="M199" s="51" t="s">
        <v>7</v>
      </c>
      <c r="N199" s="50" t="s">
        <v>6</v>
      </c>
      <c r="O199" s="37"/>
      <c r="P199" s="36">
        <f>O199*H199</f>
        <v>0</v>
      </c>
      <c r="Q199" s="36">
        <v>1.5800000000000002E-2</v>
      </c>
      <c r="R199" s="36">
        <f>Q199*H199</f>
        <v>0.31916</v>
      </c>
      <c r="S199" s="36">
        <v>0</v>
      </c>
      <c r="T199" s="35">
        <f>S199*H199</f>
        <v>0</v>
      </c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R199" s="6" t="s">
        <v>43</v>
      </c>
      <c r="AT199" s="6" t="s">
        <v>30</v>
      </c>
      <c r="AU199" s="6" t="s">
        <v>4</v>
      </c>
      <c r="AY199" s="7" t="s">
        <v>3</v>
      </c>
      <c r="BE199" s="8">
        <f>IF(N199="základná",J199,0)</f>
        <v>0</v>
      </c>
      <c r="BF199" s="8">
        <f>IF(N199="znížená",J199,0)</f>
        <v>0</v>
      </c>
      <c r="BG199" s="8">
        <f>IF(N199="zákl. prenesená",J199,0)</f>
        <v>0</v>
      </c>
      <c r="BH199" s="8">
        <f>IF(N199="zníž. prenesená",J199,0)</f>
        <v>0</v>
      </c>
      <c r="BI199" s="8">
        <f>IF(N199="nulová",J199,0)</f>
        <v>0</v>
      </c>
      <c r="BJ199" s="7" t="s">
        <v>2</v>
      </c>
      <c r="BK199" s="8">
        <f>ROUND(I199*H199,2)</f>
        <v>0</v>
      </c>
      <c r="BL199" s="7" t="s">
        <v>1</v>
      </c>
      <c r="BM199" s="6" t="s">
        <v>42</v>
      </c>
    </row>
    <row r="200" spans="1:65" s="40" customFormat="1" x14ac:dyDescent="0.2">
      <c r="B200" s="45"/>
      <c r="D200" s="49" t="s">
        <v>40</v>
      </c>
      <c r="F200" s="48" t="s">
        <v>41</v>
      </c>
      <c r="H200" s="47">
        <v>20.2</v>
      </c>
      <c r="I200" s="46"/>
      <c r="L200" s="45"/>
      <c r="M200" s="44"/>
      <c r="N200" s="43"/>
      <c r="O200" s="43"/>
      <c r="P200" s="43"/>
      <c r="Q200" s="43"/>
      <c r="R200" s="43"/>
      <c r="S200" s="43"/>
      <c r="T200" s="42"/>
      <c r="AT200" s="41" t="s">
        <v>40</v>
      </c>
      <c r="AU200" s="41" t="s">
        <v>4</v>
      </c>
      <c r="AV200" s="40" t="s">
        <v>2</v>
      </c>
      <c r="AW200" s="40" t="s">
        <v>39</v>
      </c>
      <c r="AX200" s="40" t="s">
        <v>4</v>
      </c>
      <c r="AY200" s="41" t="s">
        <v>3</v>
      </c>
    </row>
    <row r="201" spans="1:65" s="1" customFormat="1" ht="16.5" customHeight="1" x14ac:dyDescent="0.2">
      <c r="A201" s="2"/>
      <c r="B201" s="22"/>
      <c r="C201" s="21" t="s">
        <v>38</v>
      </c>
      <c r="D201" s="21" t="s">
        <v>5</v>
      </c>
      <c r="E201" s="20" t="s">
        <v>37</v>
      </c>
      <c r="F201" s="19" t="s">
        <v>36</v>
      </c>
      <c r="G201" s="18" t="s">
        <v>18</v>
      </c>
      <c r="H201" s="17">
        <v>6</v>
      </c>
      <c r="I201" s="16"/>
      <c r="J201" s="15">
        <f>ROUND(I201*H201,2)</f>
        <v>0</v>
      </c>
      <c r="K201" s="14"/>
      <c r="L201" s="3"/>
      <c r="M201" s="39" t="s">
        <v>7</v>
      </c>
      <c r="N201" s="38" t="s">
        <v>6</v>
      </c>
      <c r="O201" s="37"/>
      <c r="P201" s="36">
        <f>O201*H201</f>
        <v>0</v>
      </c>
      <c r="Q201" s="36">
        <v>6.2030000000000002E-2</v>
      </c>
      <c r="R201" s="36">
        <f>Q201*H201</f>
        <v>0.37218000000000001</v>
      </c>
      <c r="S201" s="36">
        <v>0</v>
      </c>
      <c r="T201" s="35">
        <f>S201*H201</f>
        <v>0</v>
      </c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R201" s="6" t="s">
        <v>1</v>
      </c>
      <c r="AT201" s="6" t="s">
        <v>5</v>
      </c>
      <c r="AU201" s="6" t="s">
        <v>4</v>
      </c>
      <c r="AY201" s="7" t="s">
        <v>3</v>
      </c>
      <c r="BE201" s="8">
        <f>IF(N201="základná",J201,0)</f>
        <v>0</v>
      </c>
      <c r="BF201" s="8">
        <f>IF(N201="znížená",J201,0)</f>
        <v>0</v>
      </c>
      <c r="BG201" s="8">
        <f>IF(N201="zákl. prenesená",J201,0)</f>
        <v>0</v>
      </c>
      <c r="BH201" s="8">
        <f>IF(N201="zníž. prenesená",J201,0)</f>
        <v>0</v>
      </c>
      <c r="BI201" s="8">
        <f>IF(N201="nulová",J201,0)</f>
        <v>0</v>
      </c>
      <c r="BJ201" s="7" t="s">
        <v>2</v>
      </c>
      <c r="BK201" s="8">
        <f>ROUND(I201*H201,2)</f>
        <v>0</v>
      </c>
      <c r="BL201" s="7" t="s">
        <v>1</v>
      </c>
      <c r="BM201" s="6" t="s">
        <v>35</v>
      </c>
    </row>
    <row r="202" spans="1:65" s="1" customFormat="1" ht="24.15" customHeight="1" x14ac:dyDescent="0.2">
      <c r="A202" s="2"/>
      <c r="B202" s="22"/>
      <c r="C202" s="21" t="s">
        <v>34</v>
      </c>
      <c r="D202" s="21" t="s">
        <v>5</v>
      </c>
      <c r="E202" s="20" t="s">
        <v>33</v>
      </c>
      <c r="F202" s="19" t="s">
        <v>32</v>
      </c>
      <c r="G202" s="18" t="s">
        <v>8</v>
      </c>
      <c r="H202" s="17">
        <v>268.279</v>
      </c>
      <c r="I202" s="16"/>
      <c r="J202" s="15">
        <f>ROUND(I202*H202,2)</f>
        <v>0</v>
      </c>
      <c r="K202" s="14"/>
      <c r="L202" s="3"/>
      <c r="M202" s="39" t="s">
        <v>7</v>
      </c>
      <c r="N202" s="38" t="s">
        <v>6</v>
      </c>
      <c r="O202" s="37"/>
      <c r="P202" s="36">
        <f>O202*H202</f>
        <v>0</v>
      </c>
      <c r="Q202" s="36">
        <v>0</v>
      </c>
      <c r="R202" s="36">
        <f>Q202*H202</f>
        <v>0</v>
      </c>
      <c r="S202" s="36">
        <v>0</v>
      </c>
      <c r="T202" s="35">
        <f>S202*H202</f>
        <v>0</v>
      </c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R202" s="6" t="s">
        <v>1</v>
      </c>
      <c r="AT202" s="6" t="s">
        <v>5</v>
      </c>
      <c r="AU202" s="6" t="s">
        <v>4</v>
      </c>
      <c r="AY202" s="7" t="s">
        <v>3</v>
      </c>
      <c r="BE202" s="8">
        <f>IF(N202="základná",J202,0)</f>
        <v>0</v>
      </c>
      <c r="BF202" s="8">
        <f>IF(N202="znížená",J202,0)</f>
        <v>0</v>
      </c>
      <c r="BG202" s="8">
        <f>IF(N202="zákl. prenesená",J202,0)</f>
        <v>0</v>
      </c>
      <c r="BH202" s="8">
        <f>IF(N202="zníž. prenesená",J202,0)</f>
        <v>0</v>
      </c>
      <c r="BI202" s="8">
        <f>IF(N202="nulová",J202,0)</f>
        <v>0</v>
      </c>
      <c r="BJ202" s="7" t="s">
        <v>2</v>
      </c>
      <c r="BK202" s="8">
        <f>ROUND(I202*H202,2)</f>
        <v>0</v>
      </c>
      <c r="BL202" s="7" t="s">
        <v>1</v>
      </c>
      <c r="BM202" s="6" t="s">
        <v>31</v>
      </c>
    </row>
    <row r="203" spans="1:65" s="23" customFormat="1" ht="25.95" customHeight="1" x14ac:dyDescent="0.25">
      <c r="B203" s="31"/>
      <c r="D203" s="25" t="s">
        <v>13</v>
      </c>
      <c r="E203" s="34" t="s">
        <v>30</v>
      </c>
      <c r="F203" s="34" t="s">
        <v>29</v>
      </c>
      <c r="I203" s="33"/>
      <c r="J203" s="32">
        <f>BK203</f>
        <v>0</v>
      </c>
      <c r="L203" s="31"/>
      <c r="M203" s="30"/>
      <c r="N203" s="28"/>
      <c r="O203" s="28"/>
      <c r="P203" s="29">
        <v>0</v>
      </c>
      <c r="Q203" s="28"/>
      <c r="R203" s="29">
        <v>0</v>
      </c>
      <c r="S203" s="28"/>
      <c r="T203" s="27">
        <v>0</v>
      </c>
      <c r="AR203" s="25" t="s">
        <v>26</v>
      </c>
      <c r="AT203" s="26" t="s">
        <v>13</v>
      </c>
      <c r="AU203" s="26" t="s">
        <v>12</v>
      </c>
      <c r="AY203" s="25" t="s">
        <v>3</v>
      </c>
      <c r="BK203" s="24">
        <v>0</v>
      </c>
    </row>
    <row r="204" spans="1:65" s="23" customFormat="1" ht="25.95" customHeight="1" x14ac:dyDescent="0.25">
      <c r="B204" s="31"/>
      <c r="D204" s="25" t="s">
        <v>13</v>
      </c>
      <c r="E204" s="34" t="s">
        <v>28</v>
      </c>
      <c r="F204" s="34" t="s">
        <v>27</v>
      </c>
      <c r="I204" s="33"/>
      <c r="J204" s="32">
        <f>BK204</f>
        <v>0</v>
      </c>
      <c r="L204" s="31"/>
      <c r="M204" s="30"/>
      <c r="N204" s="28"/>
      <c r="O204" s="28"/>
      <c r="P204" s="29">
        <f>SUM(P205:P206)</f>
        <v>0</v>
      </c>
      <c r="Q204" s="28"/>
      <c r="R204" s="29">
        <f>SUM(R205:R206)</f>
        <v>0</v>
      </c>
      <c r="S204" s="28"/>
      <c r="T204" s="27">
        <f>SUM(T205:T206)</f>
        <v>0</v>
      </c>
      <c r="AR204" s="25" t="s">
        <v>26</v>
      </c>
      <c r="AT204" s="26" t="s">
        <v>13</v>
      </c>
      <c r="AU204" s="26" t="s">
        <v>12</v>
      </c>
      <c r="AY204" s="25" t="s">
        <v>3</v>
      </c>
      <c r="BK204" s="24">
        <f>SUM(BK205:BK206)</f>
        <v>0</v>
      </c>
    </row>
    <row r="205" spans="1:65" s="1" customFormat="1" ht="16.5" customHeight="1" x14ac:dyDescent="0.2">
      <c r="A205" s="2"/>
      <c r="B205" s="22"/>
      <c r="C205" s="21" t="s">
        <v>25</v>
      </c>
      <c r="D205" s="21" t="s">
        <v>5</v>
      </c>
      <c r="E205" s="20" t="s">
        <v>24</v>
      </c>
      <c r="F205" s="19" t="s">
        <v>23</v>
      </c>
      <c r="G205" s="18" t="s">
        <v>18</v>
      </c>
      <c r="H205" s="17">
        <v>1</v>
      </c>
      <c r="I205" s="16"/>
      <c r="J205" s="15">
        <f>ROUND(I205*H205,2)</f>
        <v>0</v>
      </c>
      <c r="K205" s="14"/>
      <c r="L205" s="3"/>
      <c r="M205" s="39" t="s">
        <v>7</v>
      </c>
      <c r="N205" s="38" t="s">
        <v>6</v>
      </c>
      <c r="O205" s="37"/>
      <c r="P205" s="36">
        <f>O205*H205</f>
        <v>0</v>
      </c>
      <c r="Q205" s="36">
        <v>0</v>
      </c>
      <c r="R205" s="36">
        <f>Q205*H205</f>
        <v>0</v>
      </c>
      <c r="S205" s="36">
        <v>0</v>
      </c>
      <c r="T205" s="35">
        <f>S205*H205</f>
        <v>0</v>
      </c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R205" s="6" t="s">
        <v>17</v>
      </c>
      <c r="AT205" s="6" t="s">
        <v>5</v>
      </c>
      <c r="AU205" s="6" t="s">
        <v>4</v>
      </c>
      <c r="AY205" s="7" t="s">
        <v>3</v>
      </c>
      <c r="BE205" s="8">
        <f>IF(N205="základná",J205,0)</f>
        <v>0</v>
      </c>
      <c r="BF205" s="8">
        <f>IF(N205="znížená",J205,0)</f>
        <v>0</v>
      </c>
      <c r="BG205" s="8">
        <f>IF(N205="zákl. prenesená",J205,0)</f>
        <v>0</v>
      </c>
      <c r="BH205" s="8">
        <f>IF(N205="zníž. prenesená",J205,0)</f>
        <v>0</v>
      </c>
      <c r="BI205" s="8">
        <f>IF(N205="nulová",J205,0)</f>
        <v>0</v>
      </c>
      <c r="BJ205" s="7" t="s">
        <v>2</v>
      </c>
      <c r="BK205" s="8">
        <f>ROUND(I205*H205,2)</f>
        <v>0</v>
      </c>
      <c r="BL205" s="7" t="s">
        <v>17</v>
      </c>
      <c r="BM205" s="6" t="s">
        <v>22</v>
      </c>
    </row>
    <row r="206" spans="1:65" s="1" customFormat="1" ht="24.15" customHeight="1" x14ac:dyDescent="0.2">
      <c r="A206" s="2"/>
      <c r="B206" s="22"/>
      <c r="C206" s="21" t="s">
        <v>21</v>
      </c>
      <c r="D206" s="21" t="s">
        <v>5</v>
      </c>
      <c r="E206" s="20" t="s">
        <v>20</v>
      </c>
      <c r="F206" s="19" t="s">
        <v>19</v>
      </c>
      <c r="G206" s="18" t="s">
        <v>18</v>
      </c>
      <c r="H206" s="17">
        <v>10</v>
      </c>
      <c r="I206" s="16"/>
      <c r="J206" s="15">
        <f>ROUND(I206*H206,2)</f>
        <v>0</v>
      </c>
      <c r="K206" s="14"/>
      <c r="L206" s="3"/>
      <c r="M206" s="39" t="s">
        <v>7</v>
      </c>
      <c r="N206" s="38" t="s">
        <v>6</v>
      </c>
      <c r="O206" s="37"/>
      <c r="P206" s="36">
        <f>O206*H206</f>
        <v>0</v>
      </c>
      <c r="Q206" s="36">
        <v>0</v>
      </c>
      <c r="R206" s="36">
        <f>Q206*H206</f>
        <v>0</v>
      </c>
      <c r="S206" s="36">
        <v>0</v>
      </c>
      <c r="T206" s="35">
        <f>S206*H206</f>
        <v>0</v>
      </c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R206" s="6" t="s">
        <v>17</v>
      </c>
      <c r="AT206" s="6" t="s">
        <v>5</v>
      </c>
      <c r="AU206" s="6" t="s">
        <v>4</v>
      </c>
      <c r="AY206" s="7" t="s">
        <v>3</v>
      </c>
      <c r="BE206" s="8">
        <f>IF(N206="základná",J206,0)</f>
        <v>0</v>
      </c>
      <c r="BF206" s="8">
        <f>IF(N206="znížená",J206,0)</f>
        <v>0</v>
      </c>
      <c r="BG206" s="8">
        <f>IF(N206="zákl. prenesená",J206,0)</f>
        <v>0</v>
      </c>
      <c r="BH206" s="8">
        <f>IF(N206="zníž. prenesená",J206,0)</f>
        <v>0</v>
      </c>
      <c r="BI206" s="8">
        <f>IF(N206="nulová",J206,0)</f>
        <v>0</v>
      </c>
      <c r="BJ206" s="7" t="s">
        <v>2</v>
      </c>
      <c r="BK206" s="8">
        <f>ROUND(I206*H206,2)</f>
        <v>0</v>
      </c>
      <c r="BL206" s="7" t="s">
        <v>17</v>
      </c>
      <c r="BM206" s="6" t="s">
        <v>16</v>
      </c>
    </row>
    <row r="207" spans="1:65" s="23" customFormat="1" ht="25.95" customHeight="1" x14ac:dyDescent="0.25">
      <c r="B207" s="31"/>
      <c r="D207" s="25" t="s">
        <v>13</v>
      </c>
      <c r="E207" s="34" t="s">
        <v>15</v>
      </c>
      <c r="F207" s="34" t="s">
        <v>14</v>
      </c>
      <c r="I207" s="33"/>
      <c r="J207" s="32">
        <f>BK207</f>
        <v>0</v>
      </c>
      <c r="L207" s="31"/>
      <c r="M207" s="30"/>
      <c r="N207" s="28"/>
      <c r="O207" s="28"/>
      <c r="P207" s="29">
        <f>P208</f>
        <v>0</v>
      </c>
      <c r="Q207" s="28"/>
      <c r="R207" s="29">
        <f>R208</f>
        <v>0</v>
      </c>
      <c r="S207" s="28"/>
      <c r="T207" s="27">
        <f>T208</f>
        <v>0</v>
      </c>
      <c r="AR207" s="25" t="s">
        <v>4</v>
      </c>
      <c r="AT207" s="26" t="s">
        <v>13</v>
      </c>
      <c r="AU207" s="26" t="s">
        <v>12</v>
      </c>
      <c r="AY207" s="25" t="s">
        <v>3</v>
      </c>
      <c r="BK207" s="24">
        <f>BK208</f>
        <v>0</v>
      </c>
    </row>
    <row r="208" spans="1:65" s="1" customFormat="1" ht="33" customHeight="1" x14ac:dyDescent="0.2">
      <c r="A208" s="2"/>
      <c r="B208" s="22"/>
      <c r="C208" s="21" t="s">
        <v>11</v>
      </c>
      <c r="D208" s="21" t="s">
        <v>5</v>
      </c>
      <c r="E208" s="20" t="s">
        <v>10</v>
      </c>
      <c r="F208" s="19" t="s">
        <v>9</v>
      </c>
      <c r="G208" s="18" t="s">
        <v>8</v>
      </c>
      <c r="H208" s="17">
        <v>522.81100000000004</v>
      </c>
      <c r="I208" s="16"/>
      <c r="J208" s="15">
        <f>ROUND(I208*H208,2)</f>
        <v>0</v>
      </c>
      <c r="K208" s="14"/>
      <c r="L208" s="3"/>
      <c r="M208" s="13" t="s">
        <v>7</v>
      </c>
      <c r="N208" s="12" t="s">
        <v>6</v>
      </c>
      <c r="O208" s="11"/>
      <c r="P208" s="10">
        <f>O208*H208</f>
        <v>0</v>
      </c>
      <c r="Q208" s="10">
        <v>0</v>
      </c>
      <c r="R208" s="10">
        <f>Q208*H208</f>
        <v>0</v>
      </c>
      <c r="S208" s="10">
        <v>0</v>
      </c>
      <c r="T208" s="9">
        <f>S208*H208</f>
        <v>0</v>
      </c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R208" s="6" t="s">
        <v>1</v>
      </c>
      <c r="AT208" s="6" t="s">
        <v>5</v>
      </c>
      <c r="AU208" s="6" t="s">
        <v>4</v>
      </c>
      <c r="AY208" s="7" t="s">
        <v>3</v>
      </c>
      <c r="BE208" s="8">
        <f>IF(N208="základná",J208,0)</f>
        <v>0</v>
      </c>
      <c r="BF208" s="8">
        <f>IF(N208="znížená",J208,0)</f>
        <v>0</v>
      </c>
      <c r="BG208" s="8">
        <f>IF(N208="zákl. prenesená",J208,0)</f>
        <v>0</v>
      </c>
      <c r="BH208" s="8">
        <f>IF(N208="zníž. prenesená",J208,0)</f>
        <v>0</v>
      </c>
      <c r="BI208" s="8">
        <f>IF(N208="nulová",J208,0)</f>
        <v>0</v>
      </c>
      <c r="BJ208" s="7" t="s">
        <v>2</v>
      </c>
      <c r="BK208" s="8">
        <f>ROUND(I208*H208,2)</f>
        <v>0</v>
      </c>
      <c r="BL208" s="7" t="s">
        <v>1</v>
      </c>
      <c r="BM208" s="6" t="s">
        <v>0</v>
      </c>
    </row>
    <row r="209" spans="1:31" s="1" customFormat="1" ht="6.9" customHeight="1" x14ac:dyDescent="0.2">
      <c r="A209" s="2"/>
      <c r="B209" s="5"/>
      <c r="C209" s="4"/>
      <c r="D209" s="4"/>
      <c r="E209" s="4"/>
      <c r="F209" s="4"/>
      <c r="G209" s="4"/>
      <c r="H209" s="4"/>
      <c r="I209" s="4"/>
      <c r="J209" s="4"/>
      <c r="K209" s="4"/>
      <c r="L209" s="3"/>
      <c r="M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</sheetData>
  <autoFilter ref="C135:K208" xr:uid="{00000000-0009-0000-0000-000000000000}"/>
  <mergeCells count="14"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  <mergeCell ref="D114:F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FC 1 - Rekonštrukcia Mi...</vt:lpstr>
      <vt:lpstr>'FC 1 - Rekonštrukcia Mi...'!Názvy_tlače</vt:lpstr>
      <vt:lpstr>'FC 1 - Rekonštrukcia Mi...'!Oblasť_tlače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Ferinoo</dc:creator>
  <cp:lastModifiedBy>Lenovo</cp:lastModifiedBy>
  <dcterms:created xsi:type="dcterms:W3CDTF">2022-10-18T16:18:16Z</dcterms:created>
  <dcterms:modified xsi:type="dcterms:W3CDTF">2022-10-18T17:20:41Z</dcterms:modified>
</cp:coreProperties>
</file>